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Contable\"/>
    </mc:Choice>
  </mc:AlternateContent>
  <xr:revisionPtr revIDLastSave="0" documentId="13_ncr:1_{D99A2EE7-7706-4210-BD78-B679ACFAB4A8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Notas a los Edos Financieros" sheetId="1" r:id="rId1"/>
    <sheet name="EA" sheetId="3" r:id="rId2"/>
    <sheet name="ESF" sheetId="2" r:id="rId3"/>
    <sheet name="EVHP" sheetId="4" r:id="rId4"/>
    <sheet name="EFE" sheetId="5" r:id="rId5"/>
    <sheet name="Conciliacion_Ig" sheetId="6" r:id="rId6"/>
    <sheet name="Conciliacion_Eg" sheetId="7" r:id="rId7"/>
  </sheets>
  <definedNames>
    <definedName name="_xlnm._FilterDatabase" localSheetId="1" hidden="1">EA!$A$94:$D$212</definedName>
    <definedName name="_xlnm.Print_Area" localSheetId="4">EFE!$A$1:$D$142</definedName>
    <definedName name="_xlnm.Print_Area" localSheetId="2">ESF!$A$1:$J$173</definedName>
    <definedName name="_xlnm.Print_Area" localSheetId="0">'Notas a los Edos Financieros'!$A$1:$D$72</definedName>
    <definedName name="_xlnm.Print_Titles" localSheetId="1">EA!$1:$5</definedName>
    <definedName name="_xlnm.Print_Titles" localSheetId="4">EFE!$1:$5</definedName>
    <definedName name="_xlnm.Print_Titles" localSheetId="2">ESF!$1:$5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5" l="1"/>
  <c r="A3" i="4"/>
  <c r="A3" i="3"/>
  <c r="C39" i="3"/>
  <c r="D81" i="3"/>
  <c r="D83" i="3"/>
  <c r="D127" i="3"/>
  <c r="D130" i="3" l="1"/>
  <c r="C103" i="3" l="1"/>
  <c r="C211" i="3" l="1"/>
  <c r="C200" i="3"/>
  <c r="C194" i="3"/>
  <c r="C191" i="3"/>
  <c r="C182" i="3"/>
  <c r="D189" i="3" s="1"/>
  <c r="C178" i="3"/>
  <c r="C176" i="3"/>
  <c r="C173" i="3"/>
  <c r="C170" i="3"/>
  <c r="C167" i="3"/>
  <c r="D168" i="3" s="1"/>
  <c r="C163" i="3"/>
  <c r="C160" i="3"/>
  <c r="C157" i="3"/>
  <c r="C156" i="3"/>
  <c r="C153" i="3"/>
  <c r="C147" i="3"/>
  <c r="C145" i="3"/>
  <c r="D146" i="3" s="1"/>
  <c r="D145" i="3" s="1"/>
  <c r="C142" i="3"/>
  <c r="D144" i="3" s="1"/>
  <c r="C138" i="3"/>
  <c r="D141" i="3" s="1"/>
  <c r="C133" i="3"/>
  <c r="D206" i="3" s="1"/>
  <c r="C130" i="3"/>
  <c r="C127" i="3"/>
  <c r="C124" i="3"/>
  <c r="D126" i="3" s="1"/>
  <c r="D124" i="3" s="1"/>
  <c r="C113" i="3"/>
  <c r="D121" i="3" s="1"/>
  <c r="D110" i="3"/>
  <c r="C96" i="3"/>
  <c r="D99" i="3" s="1"/>
  <c r="C83" i="3"/>
  <c r="C81" i="3"/>
  <c r="D79" i="3"/>
  <c r="C79" i="3"/>
  <c r="D73" i="3"/>
  <c r="C73" i="3"/>
  <c r="C70" i="3"/>
  <c r="C69" i="3" s="1"/>
  <c r="C64" i="3"/>
  <c r="C58" i="3"/>
  <c r="D48" i="3"/>
  <c r="C48" i="3"/>
  <c r="D44" i="3"/>
  <c r="C36" i="3"/>
  <c r="D37" i="3" s="1"/>
  <c r="C30" i="3"/>
  <c r="D34" i="3" s="1"/>
  <c r="C27" i="3"/>
  <c r="D28" i="3" s="1"/>
  <c r="C21" i="3"/>
  <c r="C11" i="3"/>
  <c r="D17" i="3" s="1"/>
  <c r="C210" i="3" l="1"/>
  <c r="D211" i="3"/>
  <c r="D68" i="3"/>
  <c r="D67" i="3"/>
  <c r="D65" i="3"/>
  <c r="D66" i="3"/>
  <c r="D183" i="3"/>
  <c r="D186" i="3"/>
  <c r="D184" i="3"/>
  <c r="D187" i="3"/>
  <c r="D190" i="3"/>
  <c r="D188" i="3"/>
  <c r="C181" i="3"/>
  <c r="C166" i="3"/>
  <c r="D169" i="3"/>
  <c r="D167" i="3" s="1"/>
  <c r="D143" i="3"/>
  <c r="D142" i="3" s="1"/>
  <c r="D140" i="3"/>
  <c r="D139" i="3"/>
  <c r="D114" i="3"/>
  <c r="D115" i="3"/>
  <c r="D118" i="3"/>
  <c r="D119" i="3"/>
  <c r="D122" i="3"/>
  <c r="D111" i="3"/>
  <c r="D108" i="3"/>
  <c r="D112" i="3"/>
  <c r="D107" i="3"/>
  <c r="D104" i="3"/>
  <c r="D97" i="3"/>
  <c r="D100" i="3"/>
  <c r="D101" i="3"/>
  <c r="D59" i="3"/>
  <c r="D60" i="3"/>
  <c r="D63" i="3"/>
  <c r="C57" i="3"/>
  <c r="D45" i="3"/>
  <c r="D41" i="3"/>
  <c r="D38" i="3"/>
  <c r="D36" i="3" s="1"/>
  <c r="D31" i="3"/>
  <c r="D35" i="3"/>
  <c r="D32" i="3"/>
  <c r="D15" i="3"/>
  <c r="C123" i="3"/>
  <c r="D150" i="3"/>
  <c r="D172" i="3"/>
  <c r="D192" i="3"/>
  <c r="D12" i="3"/>
  <c r="D16" i="3"/>
  <c r="D20" i="3"/>
  <c r="D33" i="3"/>
  <c r="D43" i="3"/>
  <c r="D47" i="3"/>
  <c r="D61" i="3"/>
  <c r="D72" i="3"/>
  <c r="D70" i="3" s="1"/>
  <c r="C95" i="3"/>
  <c r="D98" i="3"/>
  <c r="D102" i="3"/>
  <c r="D105" i="3"/>
  <c r="D109" i="3"/>
  <c r="D116" i="3"/>
  <c r="D120" i="3"/>
  <c r="D134" i="3"/>
  <c r="D151" i="3"/>
  <c r="D154" i="3"/>
  <c r="D185" i="3"/>
  <c r="D193" i="3"/>
  <c r="D197" i="3"/>
  <c r="D201" i="3"/>
  <c r="D205" i="3"/>
  <c r="D209" i="3"/>
  <c r="D14" i="3"/>
  <c r="D18" i="3"/>
  <c r="D136" i="3"/>
  <c r="D149" i="3"/>
  <c r="D159" i="3"/>
  <c r="D162" i="3"/>
  <c r="D165" i="3"/>
  <c r="D171" i="3"/>
  <c r="D174" i="3"/>
  <c r="D177" i="3"/>
  <c r="D176" i="3" s="1"/>
  <c r="D180" i="3"/>
  <c r="D195" i="3"/>
  <c r="D199" i="3"/>
  <c r="D203" i="3"/>
  <c r="D207" i="3"/>
  <c r="D19" i="3"/>
  <c r="D42" i="3"/>
  <c r="D46" i="3"/>
  <c r="D137" i="3"/>
  <c r="D175" i="3"/>
  <c r="D196" i="3"/>
  <c r="D204" i="3"/>
  <c r="D208" i="3"/>
  <c r="C10" i="3"/>
  <c r="D13" i="3"/>
  <c r="D40" i="3"/>
  <c r="D62" i="3"/>
  <c r="D106" i="3"/>
  <c r="D117" i="3"/>
  <c r="D135" i="3"/>
  <c r="D148" i="3"/>
  <c r="D152" i="3"/>
  <c r="D155" i="3"/>
  <c r="D158" i="3"/>
  <c r="D157" i="3" s="1"/>
  <c r="D161" i="3"/>
  <c r="D160" i="3" s="1"/>
  <c r="D164" i="3"/>
  <c r="D163" i="3" s="1"/>
  <c r="D179" i="3"/>
  <c r="D198" i="3"/>
  <c r="D202" i="3"/>
  <c r="D191" i="3" l="1"/>
  <c r="D178" i="3"/>
  <c r="D194" i="3"/>
  <c r="D200" i="3"/>
  <c r="D153" i="3"/>
  <c r="D173" i="3"/>
  <c r="D170" i="3"/>
  <c r="D147" i="3"/>
  <c r="D64" i="3"/>
  <c r="D182" i="3"/>
  <c r="D138" i="3"/>
  <c r="D133" i="3"/>
  <c r="D113" i="3"/>
  <c r="C9" i="3"/>
  <c r="D23" i="3" s="1"/>
  <c r="D58" i="3"/>
  <c r="D30" i="3"/>
  <c r="D103" i="3"/>
  <c r="D11" i="3"/>
  <c r="D39" i="3"/>
  <c r="D96" i="3"/>
  <c r="C94" i="3"/>
  <c r="D22" i="3" l="1"/>
  <c r="D24" i="3"/>
  <c r="D25" i="3"/>
  <c r="D29" i="3"/>
  <c r="D27" i="3" s="1"/>
  <c r="D26" i="3"/>
  <c r="D136" i="5"/>
  <c r="C136" i="5"/>
  <c r="D134" i="5"/>
  <c r="C134" i="5"/>
  <c r="D124" i="5"/>
  <c r="C124" i="5"/>
  <c r="D116" i="5"/>
  <c r="C116" i="5"/>
  <c r="D114" i="5"/>
  <c r="C114" i="5"/>
  <c r="D112" i="5"/>
  <c r="C112" i="5"/>
  <c r="D106" i="5"/>
  <c r="D102" i="5" s="1"/>
  <c r="D101" i="5" s="1"/>
  <c r="C106" i="5"/>
  <c r="D103" i="5"/>
  <c r="C101" i="5"/>
  <c r="D99" i="5"/>
  <c r="C99" i="5"/>
  <c r="D93" i="5"/>
  <c r="C93" i="5"/>
  <c r="D91" i="5"/>
  <c r="D90" i="5" s="1"/>
  <c r="C91" i="5"/>
  <c r="C90" i="5" s="1"/>
  <c r="D81" i="5"/>
  <c r="C81" i="5"/>
  <c r="D75" i="5"/>
  <c r="C75" i="5"/>
  <c r="D72" i="5"/>
  <c r="C72" i="5"/>
  <c r="D63" i="5"/>
  <c r="D62" i="5" s="1"/>
  <c r="C63" i="5"/>
  <c r="C62" i="5" s="1"/>
  <c r="D59" i="5"/>
  <c r="D57" i="5"/>
  <c r="D55" i="5"/>
  <c r="D53" i="5"/>
  <c r="D51" i="5"/>
  <c r="D50" i="5" s="1"/>
  <c r="C51" i="5"/>
  <c r="C50" i="5" s="1"/>
  <c r="D38" i="5"/>
  <c r="C38" i="5"/>
  <c r="D29" i="5"/>
  <c r="C29" i="5"/>
  <c r="D21" i="5"/>
  <c r="C21" i="5"/>
  <c r="D16" i="5"/>
  <c r="C16" i="5"/>
  <c r="D21" i="3" l="1"/>
  <c r="C44" i="5"/>
  <c r="D49" i="5"/>
  <c r="D44" i="5"/>
  <c r="C49" i="5"/>
  <c r="C138" i="5" s="1"/>
  <c r="D138" i="5" l="1"/>
  <c r="C167" i="2"/>
  <c r="C159" i="2"/>
  <c r="C155" i="2"/>
  <c r="C134" i="2"/>
  <c r="C127" i="2"/>
  <c r="D123" i="2"/>
  <c r="D122" i="2"/>
  <c r="D121" i="2"/>
  <c r="D119" i="2"/>
  <c r="D118" i="2"/>
  <c r="D117" i="2"/>
  <c r="D116" i="2"/>
  <c r="D115" i="2"/>
  <c r="D114" i="2"/>
  <c r="D113" i="2"/>
  <c r="D112" i="2"/>
  <c r="D111" i="2"/>
  <c r="C120" i="2"/>
  <c r="D120" i="2" s="1"/>
  <c r="C110" i="2"/>
  <c r="D110" i="2" s="1"/>
  <c r="C103" i="2"/>
  <c r="C98" i="2"/>
  <c r="C76" i="2"/>
  <c r="E76" i="2"/>
  <c r="D76" i="2"/>
  <c r="E64" i="2"/>
  <c r="D64" i="2"/>
  <c r="E56" i="2"/>
  <c r="D56" i="2"/>
  <c r="C64" i="2"/>
  <c r="C56" i="2"/>
  <c r="C41" i="2"/>
  <c r="D28" i="2"/>
  <c r="D27" i="2"/>
  <c r="D26" i="2"/>
  <c r="D25" i="2"/>
  <c r="D24" i="2"/>
  <c r="D23" i="2"/>
  <c r="D22" i="2"/>
  <c r="D21" i="2"/>
  <c r="D20" i="2"/>
  <c r="A3" i="2" l="1"/>
  <c r="C31" i="7"/>
  <c r="C8" i="7"/>
  <c r="C16" i="6"/>
  <c r="C8" i="6"/>
  <c r="D14" i="2"/>
  <c r="E14" i="2" s="1"/>
  <c r="F14" i="2" s="1"/>
  <c r="G14" i="2" s="1"/>
  <c r="C40" i="7" l="1"/>
  <c r="C21" i="6"/>
  <c r="A1" i="7"/>
  <c r="A1" i="6"/>
  <c r="A3" i="7"/>
  <c r="A3" i="6"/>
</calcChain>
</file>

<file path=xl/sharedStrings.xml><?xml version="1.0" encoding="utf-8"?>
<sst xmlns="http://schemas.openxmlformats.org/spreadsheetml/2006/main" count="806" uniqueCount="551">
  <si>
    <t>(Cifras en Pesos)</t>
  </si>
  <si>
    <t>NOTAS</t>
  </si>
  <si>
    <t>DESCRIPCIÓN</t>
  </si>
  <si>
    <t>INGRESOS Y OTROS BENEFICIOS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</si>
  <si>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</si>
  <si>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</si>
  <si>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</si>
  <si>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</si>
  <si>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</si>
  <si>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</si>
  <si>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</si>
  <si>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</si>
  <si>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</si>
  <si>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</si>
  <si>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</si>
  <si>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</si>
  <si>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</si>
  <si>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</si>
  <si>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</si>
  <si>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</si>
  <si>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</si>
  <si>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</si>
  <si>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</si>
  <si>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</si>
  <si>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</si>
  <si>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</si>
  <si>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</si>
  <si>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</si>
  <si>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</si>
  <si>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</si>
  <si>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</si>
  <si>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</si>
  <si>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</si>
  <si>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</si>
  <si>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</si>
  <si>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</si>
  <si>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</si>
  <si>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PATRIMONIO CONTRIBUIDO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</si>
  <si>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</si>
  <si>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</si>
  <si>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</si>
  <si>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</si>
  <si>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</si>
  <si>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</si>
  <si>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</si>
  <si>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CONCILIACIÓN ENTRE LOS INGRESOS PRESUPUESTARIOS Y CONTABLES</t>
  </si>
  <si>
    <t>CONCILIACIÓN ENTRE LOS EGRESOS PRESUPUESTARIOS Y LOS GASTOS CONTABLES</t>
  </si>
  <si>
    <t>Notas de Desglose Estado de Actividades</t>
  </si>
  <si>
    <t>Notas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</si>
  <si>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</si>
  <si>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</si>
  <si>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</si>
  <si>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</si>
  <si>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</si>
  <si>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</si>
  <si>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</si>
  <si>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</si>
  <si>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</si>
  <si>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</si>
  <si>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</si>
  <si>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</si>
  <si>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</si>
  <si>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</si>
  <si>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</si>
  <si>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</si>
  <si>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</si>
  <si>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</si>
  <si>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</si>
  <si>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</si>
  <si>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</si>
  <si>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</si>
  <si>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</si>
  <si>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</si>
  <si>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</si>
  <si>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</si>
  <si>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</si>
  <si>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</si>
  <si>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</si>
  <si>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</si>
  <si>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</si>
  <si>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</si>
  <si>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</si>
  <si>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</si>
  <si>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</si>
  <si>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</si>
  <si>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</si>
  <si>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</si>
  <si>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</si>
  <si>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</si>
  <si>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</si>
  <si>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</si>
  <si>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</si>
  <si>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</si>
  <si>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</si>
  <si>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</si>
  <si>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</si>
  <si>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</si>
  <si>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</si>
  <si>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</si>
  <si>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</si>
  <si>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</si>
  <si>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</si>
  <si>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</si>
  <si>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</si>
  <si>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</si>
  <si>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</si>
  <si>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</si>
  <si>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</si>
  <si>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</si>
  <si>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</si>
  <si>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</si>
  <si>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</si>
  <si>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</si>
  <si>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</si>
  <si>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</si>
  <si>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</si>
  <si>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</si>
  <si>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</si>
  <si>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</si>
  <si>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</si>
  <si>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</si>
  <si>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</si>
  <si>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</si>
  <si>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</si>
  <si>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</si>
  <si>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</si>
  <si>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</si>
  <si>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</si>
  <si>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</si>
  <si>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</si>
  <si>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</si>
  <si>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</si>
  <si>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</si>
  <si>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</si>
  <si>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</si>
  <si>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</si>
  <si>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</si>
  <si>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</si>
  <si>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</si>
  <si>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</si>
  <si>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</si>
  <si>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</si>
  <si>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</si>
  <si>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</si>
  <si>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</si>
  <si>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</si>
  <si>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</si>
  <si>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</si>
  <si>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</si>
  <si>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</si>
  <si>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</si>
  <si>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</si>
  <si>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</si>
  <si>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</si>
  <si>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</si>
  <si>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</si>
  <si>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</si>
  <si>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</si>
  <si>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</si>
  <si>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</si>
  <si>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</si>
  <si>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</si>
  <si>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</si>
  <si>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</si>
  <si>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</si>
  <si>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</si>
  <si>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</si>
  <si>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</si>
  <si>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</si>
  <si>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</si>
  <si>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</si>
  <si>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</si>
  <si>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</si>
  <si>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</si>
  <si>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</si>
  <si>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</si>
  <si>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</si>
  <si>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</si>
  <si>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</si>
  <si>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</si>
  <si>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</si>
  <si>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</si>
  <si>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</si>
  <si>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</si>
  <si>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</si>
  <si>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</si>
  <si>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</si>
  <si>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</si>
  <si>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</si>
  <si>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</si>
  <si>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</si>
  <si>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</si>
  <si>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</si>
  <si>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</si>
  <si>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</si>
  <si>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</si>
  <si>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</si>
  <si>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</si>
  <si>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</si>
  <si>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</si>
  <si>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</si>
  <si>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</si>
  <si>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</si>
  <si>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</si>
  <si>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</si>
  <si>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</si>
  <si>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</si>
  <si>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</si>
  <si>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</si>
  <si>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</si>
  <si>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</si>
  <si>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</si>
  <si>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</si>
  <si>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</si>
  <si>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</si>
  <si>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</si>
  <si>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</si>
  <si>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</si>
  <si>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</si>
  <si>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</si>
  <si>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</si>
  <si>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</si>
  <si>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</si>
  <si>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</si>
  <si>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</si>
  <si>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</si>
  <si>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</si>
  <si>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</si>
  <si>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</si>
  <si>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</si>
  <si>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</si>
  <si>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</si>
  <si>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</si>
  <si>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</si>
  <si>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</si>
  <si>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</si>
  <si>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</si>
  <si>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</si>
  <si>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</si>
  <si>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</si>
  <si>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</si>
  <si>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</si>
  <si>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</si>
  <si>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</si>
  <si>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</si>
  <si>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</si>
  <si>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</si>
  <si>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</si>
  <si>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</si>
  <si>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</si>
  <si>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</si>
  <si>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</si>
  <si>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</si>
  <si>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</si>
  <si>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</si>
  <si>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</si>
  <si>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</si>
  <si>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</si>
  <si>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</si>
  <si>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</si>
  <si>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</si>
  <si>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</si>
  <si>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</si>
  <si>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</si>
  <si>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</si>
  <si>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</si>
  <si>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</si>
  <si>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</si>
  <si>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</si>
  <si>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</si>
  <si>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</si>
  <si>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</si>
  <si>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</si>
  <si>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</si>
  <si>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</si>
  <si>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</si>
  <si>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</si>
  <si>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</si>
  <si>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</si>
  <si>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</si>
  <si>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</si>
  <si>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</si>
  <si>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</si>
  <si>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</si>
  <si>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</si>
  <si>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</si>
  <si>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</si>
  <si>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</si>
  <si>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</si>
  <si>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</si>
  <si>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</si>
  <si>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</si>
  <si>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</si>
  <si>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</si>
  <si>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</si>
  <si>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</si>
  <si>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</si>
  <si>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</si>
  <si>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</si>
  <si>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</si>
  <si>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</si>
  <si>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</si>
  <si>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</si>
  <si>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</si>
  <si>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</si>
  <si>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</si>
  <si>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</si>
  <si>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</si>
  <si>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</si>
  <si>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</si>
  <si>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</si>
  <si>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</si>
  <si>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</si>
  <si>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</si>
  <si>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</si>
  <si>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</si>
  <si>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</si>
  <si>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</si>
  <si>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</si>
  <si>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</si>
  <si>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</si>
  <si>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</si>
  <si>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</si>
  <si>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</si>
  <si>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</si>
  <si>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</si>
  <si>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</si>
  <si>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</si>
  <si>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</si>
  <si>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</si>
  <si>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</si>
  <si>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</si>
  <si>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</si>
  <si>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</si>
  <si>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</si>
  <si>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</si>
  <si>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</si>
  <si>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</si>
  <si>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</si>
  <si>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</si>
  <si>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</si>
  <si>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</si>
  <si>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</si>
  <si>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</si>
  <si>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Caracteristicas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</si>
  <si>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</si>
  <si>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</si>
  <si>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</si>
  <si>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</si>
  <si>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</si>
  <si>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</si>
  <si>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</si>
  <si>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</si>
  <si>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</si>
  <si>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</si>
  <si>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</si>
  <si>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</si>
  <si>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</si>
  <si>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</si>
  <si>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</si>
  <si>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</si>
  <si>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</si>
  <si>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</si>
  <si>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</si>
  <si>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</si>
  <si>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</si>
  <si>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</si>
  <si>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</si>
  <si>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</si>
  <si>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</si>
  <si>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</si>
  <si>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</si>
  <si>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</si>
  <si>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</si>
  <si>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</si>
  <si>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</si>
  <si>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</si>
  <si>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</si>
  <si>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</si>
  <si>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</si>
  <si>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</si>
  <si>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</si>
  <si>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</si>
  <si>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</si>
  <si>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</si>
  <si>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</si>
  <si>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</si>
  <si>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</si>
  <si>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</si>
  <si>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</si>
  <si>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</si>
  <si>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</si>
  <si>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</si>
  <si>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</si>
  <si>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</si>
  <si>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</si>
  <si>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</si>
  <si>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</si>
  <si>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</si>
  <si>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</si>
  <si>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</si>
  <si>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</si>
  <si>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</si>
  <si>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</si>
  <si>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</si>
  <si>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</si>
  <si>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</si>
  <si>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</si>
  <si>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</si>
  <si>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</si>
  <si>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</si>
  <si>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</si>
  <si>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</si>
  <si>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</si>
  <si>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</si>
  <si>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</si>
  <si>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</si>
  <si>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</si>
  <si>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</si>
  <si>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</si>
  <si>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</si>
  <si>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</si>
  <si>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</si>
  <si>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</si>
  <si>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</si>
  <si>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</si>
  <si>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</si>
  <si>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</si>
  <si>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</si>
  <si>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Resultados del Ejercicio Ahorro/Desahorro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</si>
  <si>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</si>
  <si>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</si>
  <si>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</si>
  <si>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</si>
  <si>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</si>
  <si>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</si>
  <si>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</si>
  <si>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</si>
  <si>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</si>
  <si>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</si>
  <si>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</si>
  <si>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</si>
  <si>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</si>
  <si>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</si>
  <si>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</si>
  <si>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</si>
  <si>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</si>
  <si>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</si>
  <si>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</si>
  <si>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</si>
  <si>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</si>
  <si>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</si>
  <si>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</si>
  <si>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</si>
  <si>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</si>
  <si>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</si>
  <si>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</si>
  <si>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</si>
  <si>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</si>
  <si>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</si>
  <si>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</si>
  <si>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</si>
  <si>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</si>
  <si>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</si>
  <si>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</si>
  <si>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</si>
  <si>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</si>
  <si>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</si>
  <si>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</si>
  <si>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</si>
  <si>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</si>
  <si>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</si>
  <si>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</si>
  <si>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</si>
  <si>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</si>
  <si>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</si>
  <si>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</si>
  <si>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</si>
  <si>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</si>
  <si>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</si>
  <si>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</si>
  <si>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</si>
  <si>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</si>
  <si>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</si>
  <si>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</si>
  <si>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</si>
  <si>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</si>
  <si>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</si>
  <si>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</si>
  <si>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</si>
  <si>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</si>
  <si>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</si>
  <si>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</si>
  <si>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</si>
  <si>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</si>
  <si>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</si>
  <si>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</si>
  <si>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</si>
  <si>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</si>
  <si>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</si>
  <si>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</si>
  <si>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</si>
  <si>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</si>
  <si>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</si>
  <si>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</si>
  <si>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</si>
  <si>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</si>
  <si>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</si>
  <si>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</si>
  <si>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</si>
  <si>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</si>
  <si>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Mesa de Dinero</t>
  </si>
  <si>
    <t>Línea Recta</t>
  </si>
  <si>
    <t>Municipio de Chihuahua</t>
  </si>
  <si>
    <t>Peps</t>
  </si>
  <si>
    <t>“Bajo protesta de decir verdad declaramos que los Estados Financieros y sus notas, son razonablemente correctos y son responsabilidad del emisor.”</t>
  </si>
  <si>
    <t xml:space="preserve">100% anual </t>
  </si>
  <si>
    <t>Registro mensual</t>
  </si>
  <si>
    <t>Bueno</t>
  </si>
  <si>
    <t>Inventarios periódicos</t>
  </si>
  <si>
    <t>Notas de Desglose</t>
  </si>
  <si>
    <t>PRESIDENTE MUNICIPAL</t>
  </si>
  <si>
    <t>TESORERA MUNICIPAL</t>
  </si>
  <si>
    <t>REGIDOR PRESIDENTE</t>
  </si>
  <si>
    <t xml:space="preserve">COMISIÓN DE HACIENDA Y PLANEACIÓN </t>
  </si>
  <si>
    <t>_______________________________________________</t>
  </si>
  <si>
    <t>_____________________________________________</t>
  </si>
  <si>
    <t>_________________________________________</t>
  </si>
  <si>
    <t>LIC. MARCO ANTONIO BONILLA MENDOZA</t>
  </si>
  <si>
    <t>MTRA. AÍDA AMANDA CÓRDOVA CHÁVEZ</t>
  </si>
  <si>
    <t>LIC. LUIS ABRAHAM VILLEGAS ESCANDÓN</t>
  </si>
  <si>
    <t>EVHP-01</t>
  </si>
  <si>
    <t>EVHP-02</t>
  </si>
  <si>
    <t>EA-01</t>
  </si>
  <si>
    <t>EA-02</t>
  </si>
  <si>
    <t>CIPC</t>
  </si>
  <si>
    <t>CEPC</t>
  </si>
  <si>
    <t>EVHP-01 PATRIMONIO CONTRIBUIDO</t>
  </si>
  <si>
    <t>EVHP-02 PATRIMONIO GENERADO</t>
  </si>
  <si>
    <t>EA-01 INGRESOS y OTROS BENEFICIOS</t>
  </si>
  <si>
    <t>Productos Derivados del Uso y Aprovechamiento de Bienes no Sujetos a Régimen de Dominio Publico</t>
  </si>
  <si>
    <t>Accesorios de Productos</t>
  </si>
  <si>
    <t>EA-02 GASTOS Y OTRAS PERDIDAS</t>
  </si>
  <si>
    <t>Ayudas por Desastres Naturales</t>
  </si>
  <si>
    <t>Transferencias al sector paramunicipal</t>
  </si>
  <si>
    <t>Se compone principalmente por el impuesto predial y el de traslación de dominio</t>
  </si>
  <si>
    <t>ESTADO DE ACTIVIDADES</t>
  </si>
  <si>
    <t>ESTADO DE SITUACIÓN FINANCIERA</t>
  </si>
  <si>
    <t>ESTADO DE VARIACIÓN EN LA HACIENDA PÚBLICA</t>
  </si>
  <si>
    <t>ESTADO DE FLUJOS DE EFECTIVO</t>
  </si>
  <si>
    <t>Del 01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</si>
</sst>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2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color theme="0"/>
      <name val="Arial"/>
      <family val="2"/>
    </font>
    <font>
      <sz val="11"/>
      <color theme="0"/>
      <name val="Calibri"/>
      <family val="2"/>
    </font>
    <font>
      <u/>
      <sz val="8"/>
      <name val="Arial"/>
      <family val="2"/>
    </font>
    <font>
      <sz val="11"/>
      <name val="Calibri"/>
      <family val="2"/>
      <scheme val="minor"/>
    </font>
    <font>
      <b/>
      <u/>
      <sz val="8"/>
      <name val="Arial"/>
      <family val="2"/>
    </font>
    <font>
      <sz val="11"/>
      <color indexed="8"/>
      <name val="Calibri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rgb="FF2B956F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theme="4"/>
        <bgColor rgb="FF471306"/>
      </patternFill>
    </fill>
    <fill>
      <patternFill patternType="solid">
        <fgColor theme="4"/>
        <bgColor rgb="FF471406"/>
      </patternFill>
    </fill>
    <fill>
      <patternFill patternType="solid">
        <fgColor theme="4"/>
        <bgColor rgb="FFA5A5A5"/>
      </patternFill>
    </fill>
    <fill>
      <patternFill patternType="solid">
        <fgColor theme="4"/>
        <bgColor rgb="FFD8D8D8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BFBFBF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EDE7E7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6">
    <xf numFmtId="0" fontId="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1"/>
    <xf numFmtId="0" fontId="13" fillId="0" borderId="1"/>
    <xf numFmtId="44" fontId="21" fillId="0" borderId="1" applyFont="0" applyFill="0" applyBorder="0" applyAlignment="0" applyProtection="0"/>
  </cellStyleXfs>
  <cellXfs count="187">
    <xf numFmtId="0" fontId="0" fillId="0" borderId="0" xfId="0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4" fontId="6" fillId="0" borderId="0" xfId="0" applyNumberFormat="1" applyFont="1"/>
    <xf numFmtId="10" fontId="6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2" borderId="11" xfId="0" applyFont="1" applyFill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vertical="center"/>
    </xf>
    <xf numFmtId="0" fontId="3" fillId="0" borderId="12" xfId="0" applyFont="1" applyBorder="1"/>
    <xf numFmtId="0" fontId="5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7" fillId="4" borderId="1" xfId="0" applyFont="1" applyFill="1" applyBorder="1"/>
    <xf numFmtId="10" fontId="7" fillId="4" borderId="1" xfId="0" applyNumberFormat="1" applyFont="1" applyFill="1" applyBorder="1"/>
    <xf numFmtId="0" fontId="5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/>
    <xf numFmtId="0" fontId="6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5" fillId="2" borderId="6" xfId="0" applyFont="1" applyFill="1" applyBorder="1" applyAlignment="1">
      <alignment vertical="center"/>
    </xf>
    <xf numFmtId="49" fontId="2" fillId="0" borderId="11" xfId="0" applyNumberFormat="1" applyFont="1" applyBorder="1" applyAlignment="1">
      <alignment vertical="center"/>
    </xf>
    <xf numFmtId="49" fontId="3" fillId="0" borderId="11" xfId="0" applyNumberFormat="1" applyFont="1" applyBorder="1"/>
    <xf numFmtId="0" fontId="2" fillId="0" borderId="11" xfId="0" applyFont="1" applyBorder="1" applyAlignment="1">
      <alignment vertical="center"/>
    </xf>
    <xf numFmtId="43" fontId="7" fillId="4" borderId="1" xfId="1" applyFont="1" applyFill="1" applyBorder="1"/>
    <xf numFmtId="164" fontId="0" fillId="0" borderId="0" xfId="1" applyNumberFormat="1" applyFont="1"/>
    <xf numFmtId="0" fontId="11" fillId="0" borderId="0" xfId="0" applyFont="1"/>
    <xf numFmtId="164" fontId="5" fillId="2" borderId="10" xfId="1" applyNumberFormat="1" applyFont="1" applyFill="1" applyBorder="1" applyAlignment="1">
      <alignment horizontal="right" vertical="center" wrapText="1"/>
    </xf>
    <xf numFmtId="164" fontId="5" fillId="0" borderId="12" xfId="1" applyNumberFormat="1" applyFont="1" applyBorder="1" applyAlignment="1">
      <alignment horizontal="right" vertical="center"/>
    </xf>
    <xf numFmtId="164" fontId="6" fillId="0" borderId="13" xfId="1" applyNumberFormat="1" applyFont="1" applyBorder="1" applyAlignment="1">
      <alignment horizontal="right" vertical="center"/>
    </xf>
    <xf numFmtId="0" fontId="7" fillId="4" borderId="1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9" fontId="12" fillId="0" borderId="1" xfId="2" applyFont="1" applyFill="1" applyBorder="1" applyAlignment="1">
      <alignment wrapText="1"/>
    </xf>
    <xf numFmtId="9" fontId="9" fillId="0" borderId="1" xfId="2" applyFont="1" applyFill="1" applyBorder="1" applyAlignment="1">
      <alignment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9" fontId="12" fillId="0" borderId="1" xfId="2" applyFont="1" applyFill="1" applyBorder="1" applyAlignment="1">
      <alignment vertical="center" wrapText="1"/>
    </xf>
    <xf numFmtId="9" fontId="9" fillId="0" borderId="1" xfId="2" applyFont="1" applyFill="1" applyBorder="1" applyAlignment="1">
      <alignment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4" fontId="0" fillId="0" borderId="0" xfId="0" applyNumberFormat="1"/>
    <xf numFmtId="43" fontId="5" fillId="2" borderId="11" xfId="1" applyFont="1" applyFill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8" fillId="5" borderId="1" xfId="0" applyFont="1" applyFill="1" applyBorder="1"/>
    <xf numFmtId="0" fontId="2" fillId="0" borderId="15" xfId="0" applyFont="1" applyBorder="1" applyAlignment="1">
      <alignment horizontal="center"/>
    </xf>
    <xf numFmtId="0" fontId="3" fillId="0" borderId="16" xfId="0" applyFont="1" applyBorder="1"/>
    <xf numFmtId="0" fontId="2" fillId="0" borderId="17" xfId="0" applyFont="1" applyBorder="1" applyAlignment="1">
      <alignment horizontal="center"/>
    </xf>
    <xf numFmtId="0" fontId="3" fillId="0" borderId="18" xfId="0" applyFont="1" applyBorder="1"/>
    <xf numFmtId="0" fontId="0" fillId="0" borderId="18" xfId="0" applyBorder="1"/>
    <xf numFmtId="0" fontId="2" fillId="0" borderId="19" xfId="0" applyFont="1" applyBorder="1" applyAlignment="1">
      <alignment horizontal="center"/>
    </xf>
    <xf numFmtId="0" fontId="3" fillId="0" borderId="21" xfId="0" applyFont="1" applyBorder="1"/>
    <xf numFmtId="0" fontId="3" fillId="0" borderId="1" xfId="0" applyFont="1" applyBorder="1"/>
    <xf numFmtId="0" fontId="0" fillId="0" borderId="1" xfId="0" applyBorder="1"/>
    <xf numFmtId="0" fontId="0" fillId="0" borderId="22" xfId="0" applyBorder="1"/>
    <xf numFmtId="0" fontId="0" fillId="0" borderId="20" xfId="0" applyBorder="1"/>
    <xf numFmtId="0" fontId="2" fillId="0" borderId="1" xfId="0" applyFont="1" applyBorder="1" applyAlignment="1">
      <alignment horizontal="center"/>
    </xf>
    <xf numFmtId="0" fontId="3" fillId="0" borderId="22" xfId="0" applyFont="1" applyBorder="1"/>
    <xf numFmtId="43" fontId="5" fillId="0" borderId="12" xfId="1" applyFont="1" applyBorder="1" applyAlignment="1">
      <alignment horizontal="right" vertical="center"/>
    </xf>
    <xf numFmtId="43" fontId="5" fillId="0" borderId="10" xfId="1" applyFont="1" applyBorder="1" applyAlignment="1">
      <alignment horizontal="right" vertical="center" wrapText="1"/>
    </xf>
    <xf numFmtId="43" fontId="6" fillId="0" borderId="12" xfId="1" applyFont="1" applyBorder="1" applyAlignment="1">
      <alignment horizontal="right" vertical="center"/>
    </xf>
    <xf numFmtId="43" fontId="5" fillId="2" borderId="10" xfId="1" applyFont="1" applyFill="1" applyBorder="1" applyAlignment="1">
      <alignment horizontal="right" vertical="center" wrapText="1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left" vertical="center"/>
    </xf>
    <xf numFmtId="0" fontId="7" fillId="12" borderId="1" xfId="0" applyFont="1" applyFill="1" applyBorder="1"/>
    <xf numFmtId="0" fontId="6" fillId="13" borderId="0" xfId="0" applyFont="1" applyFill="1"/>
    <xf numFmtId="0" fontId="2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4" fontId="6" fillId="0" borderId="0" xfId="1" applyNumberFormat="1" applyFont="1" applyFill="1" applyAlignment="1">
      <alignment vertical="center"/>
    </xf>
    <xf numFmtId="4" fontId="6" fillId="0" borderId="0" xfId="1" applyNumberFormat="1" applyFont="1" applyAlignment="1">
      <alignment vertical="center"/>
    </xf>
    <xf numFmtId="4" fontId="5" fillId="0" borderId="0" xfId="1" applyNumberFormat="1" applyFont="1" applyAlignment="1">
      <alignment vertical="center"/>
    </xf>
    <xf numFmtId="4" fontId="6" fillId="13" borderId="0" xfId="0" applyNumberFormat="1" applyFont="1" applyFill="1"/>
    <xf numFmtId="0" fontId="8" fillId="5" borderId="1" xfId="0" applyFont="1" applyFill="1" applyBorder="1" applyAlignment="1">
      <alignment horizontal="left" vertical="center"/>
    </xf>
    <xf numFmtId="4" fontId="5" fillId="0" borderId="0" xfId="0" applyNumberFormat="1" applyFont="1" applyAlignment="1">
      <alignment vertical="center"/>
    </xf>
    <xf numFmtId="0" fontId="5" fillId="13" borderId="0" xfId="0" applyFont="1" applyFill="1"/>
    <xf numFmtId="4" fontId="6" fillId="0" borderId="0" xfId="0" applyNumberFormat="1" applyFont="1" applyAlignment="1">
      <alignment vertical="center"/>
    </xf>
    <xf numFmtId="0" fontId="0" fillId="13" borderId="0" xfId="0" applyFill="1"/>
    <xf numFmtId="43" fontId="0" fillId="0" borderId="0" xfId="1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2" fontId="6" fillId="0" borderId="0" xfId="1" applyNumberFormat="1" applyFont="1"/>
    <xf numFmtId="43" fontId="8" fillId="5" borderId="1" xfId="1" applyFont="1" applyFill="1" applyBorder="1" applyAlignment="1">
      <alignment vertical="center"/>
    </xf>
    <xf numFmtId="4" fontId="5" fillId="0" borderId="10" xfId="1" applyNumberFormat="1" applyFont="1" applyBorder="1" applyAlignment="1">
      <alignment horizontal="right" vertical="center" wrapText="1"/>
    </xf>
    <xf numFmtId="4" fontId="6" fillId="0" borderId="10" xfId="1" applyNumberFormat="1" applyFont="1" applyBorder="1" applyAlignment="1">
      <alignment horizontal="right" vertical="center" wrapText="1"/>
    </xf>
    <xf numFmtId="4" fontId="6" fillId="0" borderId="12" xfId="1" applyNumberFormat="1" applyFont="1" applyBorder="1" applyAlignment="1">
      <alignment horizontal="right" vertical="center" wrapText="1"/>
    </xf>
    <xf numFmtId="4" fontId="6" fillId="0" borderId="10" xfId="1" applyNumberFormat="1" applyFont="1" applyBorder="1" applyAlignment="1">
      <alignment horizontal="right" vertical="center"/>
    </xf>
    <xf numFmtId="0" fontId="15" fillId="0" borderId="0" xfId="0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14" fillId="0" borderId="1" xfId="4" applyFont="1" applyAlignment="1" applyProtection="1">
      <alignment horizontal="center"/>
      <protection locked="0"/>
    </xf>
    <xf numFmtId="10" fontId="8" fillId="5" borderId="1" xfId="0" applyNumberFormat="1" applyFont="1" applyFill="1" applyBorder="1" applyAlignment="1">
      <alignment horizontal="center" vertical="center"/>
    </xf>
    <xf numFmtId="4" fontId="2" fillId="0" borderId="0" xfId="1" applyNumberFormat="1" applyFont="1" applyFill="1" applyAlignment="1">
      <alignment vertical="center" wrapText="1"/>
    </xf>
    <xf numFmtId="4" fontId="3" fillId="0" borderId="0" xfId="1" applyNumberFormat="1" applyFont="1" applyFill="1" applyAlignment="1">
      <alignment vertical="center" wrapText="1"/>
    </xf>
    <xf numFmtId="9" fontId="9" fillId="0" borderId="0" xfId="2" applyFont="1" applyAlignment="1">
      <alignment wrapText="1"/>
    </xf>
    <xf numFmtId="9" fontId="12" fillId="0" borderId="0" xfId="2" applyFont="1" applyAlignment="1">
      <alignment wrapText="1"/>
    </xf>
    <xf numFmtId="9" fontId="12" fillId="0" borderId="0" xfId="2" applyFont="1" applyAlignment="1">
      <alignment vertical="center" wrapText="1"/>
    </xf>
    <xf numFmtId="9" fontId="9" fillId="0" borderId="0" xfId="2" applyFont="1" applyAlignment="1">
      <alignment vertical="center" wrapText="1"/>
    </xf>
    <xf numFmtId="164" fontId="7" fillId="4" borderId="1" xfId="1" applyNumberFormat="1" applyFont="1" applyFill="1" applyBorder="1" applyAlignment="1">
      <alignment vertical="center"/>
    </xf>
    <xf numFmtId="164" fontId="8" fillId="5" borderId="1" xfId="1" applyNumberFormat="1" applyFont="1" applyFill="1" applyBorder="1" applyAlignment="1">
      <alignment horizontal="center" vertical="center"/>
    </xf>
    <xf numFmtId="4" fontId="2" fillId="0" borderId="0" xfId="1" applyNumberFormat="1" applyFont="1" applyAlignment="1">
      <alignment vertical="center" wrapText="1"/>
    </xf>
    <xf numFmtId="4" fontId="3" fillId="0" borderId="10" xfId="1" applyNumberFormat="1" applyFont="1" applyBorder="1" applyAlignment="1">
      <alignment horizontal="right" vertical="center" wrapText="1"/>
    </xf>
    <xf numFmtId="4" fontId="3" fillId="0" borderId="12" xfId="1" applyNumberFormat="1" applyFont="1" applyBorder="1" applyAlignment="1">
      <alignment horizontal="right" vertical="center"/>
    </xf>
    <xf numFmtId="4" fontId="2" fillId="0" borderId="10" xfId="1" applyNumberFormat="1" applyFont="1" applyBorder="1" applyAlignment="1">
      <alignment horizontal="right" vertical="center" wrapText="1"/>
    </xf>
    <xf numFmtId="9" fontId="9" fillId="0" borderId="1" xfId="2" applyFont="1" applyFill="1" applyBorder="1" applyAlignment="1">
      <alignment horizontal="right" vertical="center" wrapText="1"/>
    </xf>
    <xf numFmtId="0" fontId="16" fillId="10" borderId="14" xfId="0" applyFont="1" applyFill="1" applyBorder="1" applyAlignment="1">
      <alignment horizontal="center" vertical="center" wrapText="1"/>
    </xf>
    <xf numFmtId="0" fontId="16" fillId="8" borderId="10" xfId="0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/>
    </xf>
    <xf numFmtId="0" fontId="19" fillId="0" borderId="17" xfId="0" applyFont="1" applyBorder="1"/>
    <xf numFmtId="0" fontId="20" fillId="0" borderId="1" xfId="0" applyFont="1" applyBorder="1" applyAlignment="1">
      <alignment horizontal="left"/>
    </xf>
    <xf numFmtId="0" fontId="12" fillId="0" borderId="1" xfId="0" applyFont="1" applyBorder="1"/>
    <xf numFmtId="0" fontId="22" fillId="4" borderId="1" xfId="0" applyFont="1" applyFill="1" applyBorder="1" applyAlignment="1">
      <alignment horizontal="center" vertical="center"/>
    </xf>
    <xf numFmtId="0" fontId="24" fillId="4" borderId="1" xfId="0" applyFont="1" applyFill="1" applyBorder="1"/>
    <xf numFmtId="0" fontId="25" fillId="0" borderId="0" xfId="0" applyFont="1"/>
    <xf numFmtId="0" fontId="22" fillId="4" borderId="1" xfId="0" applyFont="1" applyFill="1" applyBorder="1"/>
    <xf numFmtId="0" fontId="26" fillId="5" borderId="1" xfId="0" applyFont="1" applyFill="1" applyBorder="1"/>
    <xf numFmtId="0" fontId="25" fillId="0" borderId="0" xfId="0" applyFont="1" applyAlignment="1">
      <alignment horizontal="center"/>
    </xf>
    <xf numFmtId="43" fontId="25" fillId="0" borderId="0" xfId="1" applyFont="1"/>
    <xf numFmtId="0" fontId="23" fillId="0" borderId="0" xfId="0" applyFont="1"/>
    <xf numFmtId="4" fontId="25" fillId="0" borderId="0" xfId="1" applyNumberFormat="1" applyFont="1"/>
    <xf numFmtId="4" fontId="25" fillId="0" borderId="0" xfId="0" applyNumberFormat="1" applyFont="1"/>
    <xf numFmtId="0" fontId="27" fillId="0" borderId="0" xfId="0" applyFont="1"/>
    <xf numFmtId="0" fontId="28" fillId="0" borderId="0" xfId="0" applyFont="1" applyAlignment="1">
      <alignment horizontal="center"/>
    </xf>
    <xf numFmtId="0" fontId="28" fillId="0" borderId="0" xfId="0" applyFont="1"/>
    <xf numFmtId="164" fontId="25" fillId="0" borderId="0" xfId="1" applyNumberFormat="1" applyFont="1"/>
    <xf numFmtId="164" fontId="27" fillId="0" borderId="0" xfId="1" applyNumberFormat="1" applyFont="1"/>
    <xf numFmtId="43" fontId="23" fillId="0" borderId="0" xfId="1" applyFont="1"/>
    <xf numFmtId="43" fontId="25" fillId="7" borderId="1" xfId="1" applyFont="1" applyFill="1" applyBorder="1"/>
    <xf numFmtId="9" fontId="25" fillId="0" borderId="0" xfId="2" applyFont="1" applyFill="1"/>
    <xf numFmtId="43" fontId="25" fillId="0" borderId="0" xfId="1" applyFont="1" applyFill="1"/>
    <xf numFmtId="9" fontId="25" fillId="0" borderId="0" xfId="0" applyNumberFormat="1" applyFont="1"/>
    <xf numFmtId="4" fontId="23" fillId="0" borderId="0" xfId="1" applyNumberFormat="1" applyFont="1"/>
    <xf numFmtId="9" fontId="25" fillId="0" borderId="0" xfId="2" applyFont="1"/>
    <xf numFmtId="0" fontId="23" fillId="0" borderId="0" xfId="0" applyFont="1" applyAlignment="1">
      <alignment horizontal="center"/>
    </xf>
    <xf numFmtId="0" fontId="26" fillId="6" borderId="1" xfId="0" applyFont="1" applyFill="1" applyBorder="1"/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16" fillId="10" borderId="23" xfId="0" applyFont="1" applyFill="1" applyBorder="1" applyAlignment="1">
      <alignment horizontal="center" vertical="center"/>
    </xf>
    <xf numFmtId="0" fontId="16" fillId="10" borderId="24" xfId="0" applyFont="1" applyFill="1" applyBorder="1" applyAlignment="1">
      <alignment horizontal="center" vertical="center"/>
    </xf>
    <xf numFmtId="0" fontId="16" fillId="10" borderId="2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/>
      <protection locked="0"/>
    </xf>
    <xf numFmtId="38" fontId="14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4" fillId="0" borderId="13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5" xfId="0" applyFont="1" applyBorder="1"/>
    <xf numFmtId="0" fontId="2" fillId="2" borderId="6" xfId="0" applyFont="1" applyFill="1" applyBorder="1" applyAlignment="1">
      <alignment horizontal="center" vertical="center"/>
    </xf>
    <xf numFmtId="0" fontId="4" fillId="0" borderId="7" xfId="0" applyFont="1" applyBorder="1"/>
    <xf numFmtId="0" fontId="4" fillId="0" borderId="8" xfId="0" applyFont="1" applyBorder="1"/>
    <xf numFmtId="0" fontId="16" fillId="8" borderId="11" xfId="0" applyFont="1" applyFill="1" applyBorder="1" applyAlignment="1">
      <alignment horizontal="center" vertical="center"/>
    </xf>
    <xf numFmtId="0" fontId="17" fillId="9" borderId="9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6">
    <cellStyle name="Millares" xfId="1" builtinId="3"/>
    <cellStyle name="Moneda 7" xfId="5" xr:uid="{47974797-52CB-428E-B5EF-89EA2C6A0FAD}"/>
    <cellStyle name="Normal" xfId="0" builtinId="0"/>
    <cellStyle name="Normal 10 2" xfId="4" xr:uid="{079F4158-B292-460F-A153-90E1D10E62D7}"/>
    <cellStyle name="Normal 5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76201</xdr:rowOff>
    </xdr:from>
    <xdr:to>
      <xdr:col>1</xdr:col>
      <xdr:colOff>495300</xdr:colOff>
      <xdr:row>3</xdr:row>
      <xdr:rowOff>31298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AF3A9E4-53DD-CEFC-49F3-03D1113DE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76201"/>
          <a:ext cx="914400" cy="3837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57150</xdr:rowOff>
    </xdr:from>
    <xdr:to>
      <xdr:col>1</xdr:col>
      <xdr:colOff>562067</xdr:colOff>
      <xdr:row>3</xdr:row>
      <xdr:rowOff>79668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1D17E9-0E1F-E167-ABF4-B26CC4971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1066892" cy="4511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57150</xdr:rowOff>
    </xdr:from>
    <xdr:to>
      <xdr:col>1</xdr:col>
      <xdr:colOff>504825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E22D6E-46BA-69E9-C2E8-CB7CEF85D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57150"/>
          <a:ext cx="1066800" cy="4476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76200</xdr:rowOff>
    </xdr:from>
    <xdr:to>
      <xdr:col>1</xdr:col>
      <xdr:colOff>571592</xdr:colOff>
      <xdr:row>3</xdr:row>
      <xdr:rowOff>98718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A31C05-7B0B-AF20-59C4-2D1C1488E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76200"/>
          <a:ext cx="1066892" cy="4511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</xdr:col>
      <xdr:colOff>485867</xdr:colOff>
      <xdr:row>3</xdr:row>
      <xdr:rowOff>60618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A12633-16D7-B808-4458-0D0B34BF4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8100"/>
          <a:ext cx="1066892" cy="4511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1</xdr:col>
      <xdr:colOff>866867</xdr:colOff>
      <xdr:row>3</xdr:row>
      <xdr:rowOff>98718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97E7AC-CD08-AFAB-FF07-FF4124705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76200"/>
          <a:ext cx="1066892" cy="4511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76201</xdr:rowOff>
    </xdr:from>
    <xdr:to>
      <xdr:col>1</xdr:col>
      <xdr:colOff>1047750</xdr:colOff>
      <xdr:row>3</xdr:row>
      <xdr:rowOff>126874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4329EF-9D3B-10DE-8A9E-9DA30A6DA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76201"/>
          <a:ext cx="1133475" cy="4792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D71"/>
  <sheetViews>
    <sheetView showGridLines="0" workbookViewId="0">
      <selection activeCell="A4" sqref="A4:D4"/>
    </sheetView>
  </sheetViews>
  <sheetFormatPr baseColWidth="10" defaultColWidth="14.42578125" defaultRowHeight="15" customHeight="1" x14ac:dyDescent="0.25"/>
  <cols>
    <col min="1" max="1" width="14.85546875" customWidth="1"/>
    <col min="2" max="2" width="73.85546875" customWidth="1"/>
    <col min="3" max="26" width="12.85546875" customWidth="1"/>
  </cols>
  <sheetData>
    <row r="1" spans="1:4" ht="11.25" customHeight="1" x14ac:dyDescent="0.25">
      <c r="A1" s="163" t="s">
        <v>513</v>
      </c>
      <c r="B1" s="164"/>
      <c r="C1" s="164"/>
      <c r="D1" s="165"/>
    </row>
    <row r="2" spans="1:4" ht="11.25" customHeight="1" x14ac:dyDescent="0.25">
      <c r="A2" s="166" t="s">
        <v>520</v>
      </c>
      <c r="B2" s="167"/>
      <c r="C2" s="167"/>
      <c r="D2" s="168"/>
    </row>
    <row r="3" spans="1:4" ht="11.25" customHeight="1" x14ac:dyDescent="0.25">
      <c r="A3" s="166" t="s">
        <v>550</v>
      </c>
      <c r="B3" s="167"/>
      <c r="C3" s="167"/>
      <c r="D3" s="168"/>
    </row>
    <row r="4" spans="1:4" ht="11.25" customHeight="1" thickBot="1" x14ac:dyDescent="0.3">
      <c r="A4" s="169" t="s">
        <v>0</v>
      </c>
      <c r="B4" s="170"/>
      <c r="C4" s="170"/>
      <c r="D4" s="171"/>
    </row>
    <row r="5" spans="1:4" ht="15" customHeight="1" thickBot="1" x14ac:dyDescent="0.3">
      <c r="A5" s="128" t="s">
        <v>1</v>
      </c>
      <c r="B5" s="160" t="s">
        <v>2</v>
      </c>
      <c r="C5" s="161"/>
      <c r="D5" s="162"/>
    </row>
    <row r="6" spans="1:4" ht="9.75" customHeight="1" x14ac:dyDescent="0.25">
      <c r="A6" s="66"/>
      <c r="B6" s="72"/>
      <c r="C6" s="72"/>
      <c r="D6" s="67"/>
    </row>
    <row r="7" spans="1:4" ht="9.75" customHeight="1" x14ac:dyDescent="0.25">
      <c r="A7" s="68"/>
      <c r="B7" s="77"/>
      <c r="C7" s="73"/>
      <c r="D7" s="69"/>
    </row>
    <row r="8" spans="1:4" x14ac:dyDescent="0.25">
      <c r="A8" s="68"/>
      <c r="B8" s="132" t="s">
        <v>546</v>
      </c>
      <c r="C8" s="73"/>
      <c r="D8" s="69"/>
    </row>
    <row r="9" spans="1:4" x14ac:dyDescent="0.25">
      <c r="A9" s="130" t="s">
        <v>533</v>
      </c>
      <c r="B9" s="73" t="s">
        <v>3</v>
      </c>
      <c r="C9" s="73"/>
      <c r="D9" s="69"/>
    </row>
    <row r="10" spans="1:4" x14ac:dyDescent="0.25">
      <c r="A10" s="130" t="s">
        <v>534</v>
      </c>
      <c r="B10" s="73" t="s">
        <v>4</v>
      </c>
      <c r="C10" s="73"/>
      <c r="D10" s="69"/>
    </row>
    <row r="11" spans="1:4" x14ac:dyDescent="0.25">
      <c r="A11" s="130"/>
      <c r="B11" s="132" t="s">
        <v>547</v>
      </c>
      <c r="C11" s="73"/>
      <c r="D11" s="69"/>
    </row>
    <row r="12" spans="1:4" x14ac:dyDescent="0.25">
      <c r="A12" s="130" t="s">
        <v>5</v>
      </c>
      <c r="B12" s="73" t="s">
        <v>6</v>
      </c>
      <c r="C12" s="73"/>
      <c r="D12" s="69"/>
    </row>
    <row r="13" spans="1:4" x14ac:dyDescent="0.25">
      <c r="A13" s="130" t="s">
        <v>7</v>
      </c>
      <c r="B13" s="73" t="s">
        <v>8</v>
      </c>
      <c r="C13" s="73"/>
      <c r="D13" s="69"/>
    </row>
    <row r="14" spans="1:4" x14ac:dyDescent="0.25">
      <c r="A14" s="130" t="s">
        <v>9</v>
      </c>
      <c r="B14" s="73" t="s">
        <v>10</v>
      </c>
      <c r="C14" s="73"/>
      <c r="D14" s="69"/>
    </row>
    <row r="15" spans="1:4" x14ac:dyDescent="0.25">
      <c r="A15" s="130" t="s">
        <v>11</v>
      </c>
      <c r="B15" s="73" t="s">
        <v>12</v>
      </c>
      <c r="C15" s="73"/>
      <c r="D15" s="69"/>
    </row>
    <row r="16" spans="1:4" x14ac:dyDescent="0.25">
      <c r="A16" s="130" t="s">
        <v>13</v>
      </c>
      <c r="B16" s="73" t="s">
        <v>14</v>
      </c>
      <c r="C16" s="73"/>
      <c r="D16" s="69"/>
    </row>
    <row r="17" spans="1:4" x14ac:dyDescent="0.25">
      <c r="A17" s="130" t="s">
        <v>15</v>
      </c>
      <c r="B17" s="73" t="s">
        <v>16</v>
      </c>
      <c r="C17" s="74"/>
      <c r="D17" s="70"/>
    </row>
    <row r="18" spans="1:4" x14ac:dyDescent="0.25">
      <c r="A18" s="130" t="s">
        <v>17</v>
      </c>
      <c r="B18" s="73" t="s">
        <v>18</v>
      </c>
      <c r="C18" s="74"/>
      <c r="D18" s="70"/>
    </row>
    <row r="19" spans="1:4" x14ac:dyDescent="0.25">
      <c r="A19" s="130" t="s">
        <v>19</v>
      </c>
      <c r="B19" s="73" t="s">
        <v>20</v>
      </c>
      <c r="C19" s="74"/>
      <c r="D19" s="70"/>
    </row>
    <row r="20" spans="1:4" x14ac:dyDescent="0.25">
      <c r="A20" s="130" t="s">
        <v>21</v>
      </c>
      <c r="B20" s="73" t="s">
        <v>22</v>
      </c>
      <c r="C20" s="74"/>
      <c r="D20" s="70"/>
    </row>
    <row r="21" spans="1:4" x14ac:dyDescent="0.25">
      <c r="A21" s="130" t="s">
        <v>23</v>
      </c>
      <c r="B21" s="73" t="s">
        <v>24</v>
      </c>
      <c r="C21" s="74"/>
      <c r="D21" s="70"/>
    </row>
    <row r="22" spans="1:4" x14ac:dyDescent="0.25">
      <c r="A22" s="130" t="s">
        <v>25</v>
      </c>
      <c r="B22" s="73" t="s">
        <v>26</v>
      </c>
      <c r="C22" s="74"/>
      <c r="D22" s="70"/>
    </row>
    <row r="23" spans="1:4" x14ac:dyDescent="0.25">
      <c r="A23" s="130" t="s">
        <v>27</v>
      </c>
      <c r="B23" s="73" t="s">
        <v>28</v>
      </c>
      <c r="C23" s="74"/>
      <c r="D23" s="70"/>
    </row>
    <row r="24" spans="1:4" x14ac:dyDescent="0.25">
      <c r="A24" s="130" t="s">
        <v>29</v>
      </c>
      <c r="B24" s="73" t="s">
        <v>30</v>
      </c>
      <c r="C24" s="74"/>
      <c r="D24" s="70"/>
    </row>
    <row r="25" spans="1:4" x14ac:dyDescent="0.25">
      <c r="A25" s="130" t="s">
        <v>31</v>
      </c>
      <c r="B25" s="73" t="s">
        <v>32</v>
      </c>
      <c r="C25" s="74"/>
      <c r="D25" s="70"/>
    </row>
    <row r="26" spans="1:4" x14ac:dyDescent="0.25">
      <c r="A26" s="130" t="s">
        <v>33</v>
      </c>
      <c r="B26" s="73" t="s">
        <v>34</v>
      </c>
      <c r="C26" s="74"/>
      <c r="D26" s="70"/>
    </row>
    <row r="27" spans="1:4" x14ac:dyDescent="0.25">
      <c r="A27" s="130" t="s">
        <v>35</v>
      </c>
      <c r="B27" s="73" t="s">
        <v>36</v>
      </c>
      <c r="C27" s="74"/>
      <c r="D27" s="70"/>
    </row>
    <row r="28" spans="1:4" x14ac:dyDescent="0.25">
      <c r="A28" s="130"/>
      <c r="B28" s="132" t="s">
        <v>548</v>
      </c>
      <c r="C28" s="74"/>
      <c r="D28" s="70"/>
    </row>
    <row r="29" spans="1:4" x14ac:dyDescent="0.25">
      <c r="A29" s="130" t="s">
        <v>531</v>
      </c>
      <c r="B29" s="73" t="s">
        <v>37</v>
      </c>
      <c r="C29" s="74"/>
      <c r="D29" s="70"/>
    </row>
    <row r="30" spans="1:4" x14ac:dyDescent="0.25">
      <c r="A30" s="130" t="s">
        <v>532</v>
      </c>
      <c r="B30" s="73" t="s">
        <v>38</v>
      </c>
      <c r="C30" s="74"/>
      <c r="D30" s="70"/>
    </row>
    <row r="31" spans="1:4" x14ac:dyDescent="0.25">
      <c r="A31" s="130"/>
      <c r="B31" s="132" t="s">
        <v>549</v>
      </c>
      <c r="C31" s="74"/>
      <c r="D31" s="70"/>
    </row>
    <row r="32" spans="1:4" x14ac:dyDescent="0.25">
      <c r="A32" s="130" t="s">
        <v>39</v>
      </c>
      <c r="B32" s="73" t="s">
        <v>40</v>
      </c>
      <c r="C32" s="74"/>
      <c r="D32" s="70"/>
    </row>
    <row r="33" spans="1:4" x14ac:dyDescent="0.25">
      <c r="A33" s="130" t="s">
        <v>41</v>
      </c>
      <c r="B33" s="73" t="s">
        <v>42</v>
      </c>
      <c r="C33" s="74"/>
      <c r="D33" s="70"/>
    </row>
    <row r="34" spans="1:4" x14ac:dyDescent="0.25">
      <c r="A34" s="130" t="s">
        <v>43</v>
      </c>
      <c r="B34" s="73" t="s">
        <v>44</v>
      </c>
      <c r="C34" s="74"/>
      <c r="D34" s="70"/>
    </row>
    <row r="35" spans="1:4" ht="15" customHeight="1" x14ac:dyDescent="0.25">
      <c r="A35" s="131"/>
      <c r="B35" s="74"/>
      <c r="C35" s="74"/>
      <c r="D35" s="70"/>
    </row>
    <row r="36" spans="1:4" ht="15" customHeight="1" x14ac:dyDescent="0.25">
      <c r="A36" s="131"/>
      <c r="B36" s="74"/>
      <c r="C36" s="74"/>
      <c r="D36" s="70"/>
    </row>
    <row r="37" spans="1:4" x14ac:dyDescent="0.25">
      <c r="A37" s="130" t="s">
        <v>535</v>
      </c>
      <c r="B37" s="133" t="s">
        <v>45</v>
      </c>
      <c r="C37" s="74"/>
      <c r="D37" s="70"/>
    </row>
    <row r="38" spans="1:4" x14ac:dyDescent="0.25">
      <c r="A38" s="130" t="s">
        <v>536</v>
      </c>
      <c r="B38" s="133" t="s">
        <v>46</v>
      </c>
      <c r="C38" s="74"/>
      <c r="D38" s="70"/>
    </row>
    <row r="39" spans="1:4" ht="9.75" customHeight="1" x14ac:dyDescent="0.25">
      <c r="A39" s="68"/>
      <c r="B39" s="73"/>
      <c r="C39" s="74"/>
      <c r="D39" s="70"/>
    </row>
    <row r="40" spans="1:4" ht="9.75" customHeight="1" x14ac:dyDescent="0.25">
      <c r="A40" s="68"/>
      <c r="B40" s="77"/>
      <c r="C40" s="74"/>
      <c r="D40" s="70"/>
    </row>
    <row r="41" spans="1:4" ht="9.75" customHeight="1" thickBot="1" x14ac:dyDescent="0.3">
      <c r="A41" s="71"/>
      <c r="B41" s="78"/>
      <c r="C41" s="75"/>
      <c r="D41" s="76"/>
    </row>
    <row r="42" spans="1:4" ht="9.75" customHeight="1" x14ac:dyDescent="0.25">
      <c r="A42" s="1"/>
      <c r="B42" s="1"/>
    </row>
    <row r="43" spans="1:4" ht="32.25" customHeight="1" x14ac:dyDescent="0.25">
      <c r="A43" s="174" t="s">
        <v>515</v>
      </c>
      <c r="B43" s="174"/>
      <c r="C43" s="174"/>
      <c r="D43" s="174"/>
    </row>
    <row r="44" spans="1:4" ht="32.25" customHeight="1" x14ac:dyDescent="0.25">
      <c r="A44" s="64"/>
    </row>
    <row r="45" spans="1:4" ht="15" customHeight="1" x14ac:dyDescent="0.25">
      <c r="A45" s="172" t="s">
        <v>521</v>
      </c>
      <c r="B45" s="172"/>
      <c r="C45" s="172"/>
      <c r="D45" s="172"/>
    </row>
    <row r="46" spans="1:4" ht="15" customHeight="1" x14ac:dyDescent="0.25">
      <c r="A46" s="42"/>
      <c r="B46" s="42"/>
      <c r="C46" s="42"/>
      <c r="D46" s="42"/>
    </row>
    <row r="47" spans="1:4" ht="15" customHeight="1" x14ac:dyDescent="0.25">
      <c r="A47" s="42"/>
      <c r="B47" s="111"/>
      <c r="C47" s="42"/>
      <c r="D47" s="42"/>
    </row>
    <row r="48" spans="1:4" ht="15" customHeight="1" x14ac:dyDescent="0.25">
      <c r="A48" s="42"/>
      <c r="B48" s="111"/>
      <c r="C48" s="42"/>
      <c r="D48" s="42"/>
    </row>
    <row r="49" spans="1:4" ht="15" customHeight="1" x14ac:dyDescent="0.25">
      <c r="A49" s="42"/>
      <c r="B49" s="111"/>
      <c r="C49" s="42"/>
      <c r="D49" s="42"/>
    </row>
    <row r="50" spans="1:4" ht="15" customHeight="1" x14ac:dyDescent="0.25">
      <c r="A50" s="42"/>
      <c r="B50" s="111"/>
      <c r="C50" s="42"/>
      <c r="D50" s="42"/>
    </row>
    <row r="51" spans="1:4" ht="15" customHeight="1" x14ac:dyDescent="0.25">
      <c r="A51" s="172" t="s">
        <v>525</v>
      </c>
      <c r="B51" s="172"/>
      <c r="C51" s="172"/>
      <c r="D51" s="172"/>
    </row>
    <row r="52" spans="1:4" ht="15" customHeight="1" x14ac:dyDescent="0.25">
      <c r="A52" s="172" t="s">
        <v>528</v>
      </c>
      <c r="B52" s="172"/>
      <c r="C52" s="172"/>
      <c r="D52" s="172"/>
    </row>
    <row r="53" spans="1:4" ht="15" customHeight="1" x14ac:dyDescent="0.25">
      <c r="A53" s="42"/>
      <c r="B53" s="42"/>
      <c r="C53" s="42"/>
      <c r="D53" s="42"/>
    </row>
    <row r="54" spans="1:4" ht="15" customHeight="1" x14ac:dyDescent="0.25">
      <c r="A54" s="42"/>
      <c r="B54" s="42"/>
      <c r="C54" s="42"/>
      <c r="D54" s="42"/>
    </row>
    <row r="55" spans="1:4" ht="15" customHeight="1" x14ac:dyDescent="0.25">
      <c r="A55" s="172" t="s">
        <v>522</v>
      </c>
      <c r="B55" s="172"/>
      <c r="C55" s="172"/>
      <c r="D55" s="172"/>
    </row>
    <row r="56" spans="1:4" ht="15" customHeight="1" x14ac:dyDescent="0.25">
      <c r="A56" s="42"/>
      <c r="B56" s="111"/>
      <c r="C56" s="42"/>
      <c r="D56" s="42"/>
    </row>
    <row r="57" spans="1:4" ht="15" customHeight="1" x14ac:dyDescent="0.25">
      <c r="A57" s="42"/>
      <c r="B57" s="111"/>
      <c r="C57" s="42"/>
      <c r="D57" s="42"/>
    </row>
    <row r="58" spans="1:4" ht="15" customHeight="1" x14ac:dyDescent="0.25">
      <c r="A58" s="42"/>
      <c r="B58" s="111"/>
      <c r="C58" s="42"/>
      <c r="D58" s="42"/>
    </row>
    <row r="59" spans="1:4" ht="15" customHeight="1" x14ac:dyDescent="0.25">
      <c r="A59" s="42"/>
      <c r="B59" s="111"/>
      <c r="C59" s="42"/>
      <c r="D59" s="42"/>
    </row>
    <row r="60" spans="1:4" ht="15" customHeight="1" x14ac:dyDescent="0.25">
      <c r="A60" s="172" t="s">
        <v>526</v>
      </c>
      <c r="B60" s="172"/>
      <c r="C60" s="172"/>
      <c r="D60" s="172"/>
    </row>
    <row r="61" spans="1:4" ht="15" customHeight="1" x14ac:dyDescent="0.25">
      <c r="A61" s="172" t="s">
        <v>529</v>
      </c>
      <c r="B61" s="172"/>
      <c r="C61" s="172"/>
      <c r="D61" s="172"/>
    </row>
    <row r="62" spans="1:4" ht="15" customHeight="1" x14ac:dyDescent="0.25">
      <c r="A62" s="42"/>
      <c r="B62" s="112"/>
      <c r="C62" s="42"/>
      <c r="D62" s="42"/>
    </row>
    <row r="63" spans="1:4" ht="15" customHeight="1" x14ac:dyDescent="0.25">
      <c r="A63" s="42"/>
      <c r="B63" s="42"/>
      <c r="C63" s="42"/>
      <c r="D63" s="42"/>
    </row>
    <row r="64" spans="1:4" ht="15" customHeight="1" x14ac:dyDescent="0.25">
      <c r="A64" s="172" t="s">
        <v>523</v>
      </c>
      <c r="B64" s="172"/>
      <c r="C64" s="172"/>
      <c r="D64" s="172"/>
    </row>
    <row r="65" spans="1:4" ht="15" customHeight="1" x14ac:dyDescent="0.25">
      <c r="A65" s="172" t="s">
        <v>524</v>
      </c>
      <c r="B65" s="172"/>
      <c r="C65" s="172"/>
      <c r="D65" s="172"/>
    </row>
    <row r="66" spans="1:4" ht="15" customHeight="1" x14ac:dyDescent="0.25">
      <c r="A66" s="42"/>
      <c r="B66" s="113"/>
      <c r="C66" s="42"/>
      <c r="D66" s="42"/>
    </row>
    <row r="67" spans="1:4" ht="15" customHeight="1" x14ac:dyDescent="0.25">
      <c r="A67" s="42"/>
      <c r="B67" s="113"/>
      <c r="C67" s="42"/>
      <c r="D67" s="42"/>
    </row>
    <row r="68" spans="1:4" ht="15" customHeight="1" x14ac:dyDescent="0.25">
      <c r="A68" s="42"/>
      <c r="B68" s="111"/>
      <c r="C68" s="42"/>
      <c r="D68" s="42"/>
    </row>
    <row r="69" spans="1:4" ht="15" customHeight="1" x14ac:dyDescent="0.25">
      <c r="A69" s="42"/>
      <c r="B69" s="111"/>
      <c r="C69" s="42"/>
      <c r="D69" s="42"/>
    </row>
    <row r="70" spans="1:4" ht="15" customHeight="1" x14ac:dyDescent="0.25">
      <c r="A70" s="172" t="s">
        <v>527</v>
      </c>
      <c r="B70" s="172"/>
      <c r="C70" s="172"/>
      <c r="D70" s="172"/>
    </row>
    <row r="71" spans="1:4" ht="15" customHeight="1" x14ac:dyDescent="0.25">
      <c r="A71" s="173" t="s">
        <v>530</v>
      </c>
      <c r="B71" s="173"/>
      <c r="C71" s="173"/>
      <c r="D71" s="173"/>
    </row>
  </sheetData>
  <mergeCells count="16">
    <mergeCell ref="A70:D70"/>
    <mergeCell ref="A71:D71"/>
    <mergeCell ref="A43:D43"/>
    <mergeCell ref="A61:D61"/>
    <mergeCell ref="A64:D64"/>
    <mergeCell ref="A65:D65"/>
    <mergeCell ref="A45:D45"/>
    <mergeCell ref="A51:D51"/>
    <mergeCell ref="A52:D52"/>
    <mergeCell ref="A55:D55"/>
    <mergeCell ref="A60:D60"/>
    <mergeCell ref="B5:D5"/>
    <mergeCell ref="A1:D1"/>
    <mergeCell ref="A2:D2"/>
    <mergeCell ref="A3:D3"/>
    <mergeCell ref="A4:D4"/>
  </mergeCells>
  <hyperlinks>
    <hyperlink ref="A9" location="ACT!A6" display="ACT-01" xr:uid="{00000000-0004-0000-0000-000000000000}"/>
    <hyperlink ref="A10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9" location="VHP!A6" display="VHP-01" xr:uid="{00000000-0004-0000-0000-000012000000}"/>
    <hyperlink ref="A30" location="VHP!A12" display="VHP-02" xr:uid="{00000000-0004-0000-0000-000013000000}"/>
    <hyperlink ref="A32" location="EFE!A6" display="EFE-01" xr:uid="{00000000-0004-0000-0000-000014000000}"/>
    <hyperlink ref="A33" location="EFE!A18" display="EFE-02" xr:uid="{00000000-0004-0000-0000-000015000000}"/>
    <hyperlink ref="A34" location="EFE!A45" display="EFE-03" xr:uid="{00000000-0004-0000-0000-000016000000}"/>
    <hyperlink ref="B37" location="Conciliacion_Ig!B4" display="CONCILIACIÓN ENTRE LOS INGRESOS PRESUPUESTARIOS Y CONTABLES" xr:uid="{00000000-0004-0000-0000-000017000000}"/>
    <hyperlink ref="B38" location="Conciliacion_Eg!B4" display="CONCILIACIÓN ENTRE LOS EGRESOS PRESUPUESTARIOS Y LOS GASTOS CONTABLES" xr:uid="{00000000-0004-0000-0000-000018000000}"/>
  </hyperlinks>
  <printOptions horizontalCentered="1"/>
  <pageMargins left="0.70866141732283472" right="0.70866141732283472" top="0.74803149606299213" bottom="0.74803149606299213" header="0" footer="0"/>
  <pageSetup scale="66" orientation="portrait" r:id="rId1"/>
  <headerFooter>
    <oddHeader xml:space="preserve">&amp;C
</oddHeader>
    <oddFooter xml:space="preserve">&amp;R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4"/>
  <sheetViews>
    <sheetView showGridLines="0" zoomScale="120" zoomScaleNormal="120" workbookViewId="0">
      <selection activeCell="D213" sqref="D213"/>
    </sheetView>
  </sheetViews>
  <sheetFormatPr baseColWidth="10" defaultColWidth="14.42578125" defaultRowHeight="15" customHeight="1" x14ac:dyDescent="0.25"/>
  <cols>
    <col min="1" max="1" width="10" customWidth="1"/>
    <col min="2" max="2" width="72.85546875" customWidth="1"/>
    <col min="3" max="3" width="15.85546875" customWidth="1"/>
    <col min="4" max="4" width="11.140625" customWidth="1"/>
    <col min="5" max="5" width="14" style="49" customWidth="1"/>
    <col min="6" max="26" width="9.140625" customWidth="1"/>
  </cols>
  <sheetData>
    <row r="1" spans="1:5" ht="11.25" customHeight="1" x14ac:dyDescent="0.25">
      <c r="A1" s="175" t="s">
        <v>513</v>
      </c>
      <c r="B1" s="175"/>
      <c r="C1" s="175"/>
      <c r="D1" s="175"/>
      <c r="E1" s="175"/>
    </row>
    <row r="2" spans="1:5" ht="11.25" customHeight="1" x14ac:dyDescent="0.25">
      <c r="A2" s="175" t="s">
        <v>47</v>
      </c>
      <c r="B2" s="175"/>
      <c r="C2" s="175"/>
      <c r="D2" s="175"/>
      <c r="E2" s="175"/>
    </row>
    <row r="3" spans="1:5" ht="11.25" customHeight="1" x14ac:dyDescent="0.25">
      <c r="A3" s="175" t="str">
        <f>'Notas a los Edos Financieros'!A3</f>
        <v>Del 01 de enero al 31 de Marzo de 2026</v>
      </c>
      <c r="B3" s="175"/>
      <c r="C3" s="175"/>
      <c r="D3" s="175"/>
      <c r="E3" s="175"/>
    </row>
    <row r="4" spans="1:5" ht="11.25" customHeight="1" x14ac:dyDescent="0.25">
      <c r="A4" s="175" t="s">
        <v>0</v>
      </c>
      <c r="B4" s="175"/>
      <c r="C4" s="175"/>
      <c r="D4" s="175"/>
      <c r="E4" s="175"/>
    </row>
    <row r="5" spans="1:5" ht="9.75" customHeight="1" x14ac:dyDescent="0.25">
      <c r="A5" s="84" t="s">
        <v>48</v>
      </c>
      <c r="B5" s="28"/>
      <c r="C5" s="91"/>
      <c r="D5" s="29"/>
      <c r="E5" s="46"/>
    </row>
    <row r="6" spans="1:5" ht="9.75" customHeight="1" x14ac:dyDescent="0.25">
      <c r="A6" s="2"/>
      <c r="B6" s="2"/>
      <c r="C6" s="104"/>
      <c r="D6" s="5"/>
      <c r="E6" s="47"/>
    </row>
    <row r="7" spans="1:5" x14ac:dyDescent="0.25">
      <c r="A7" s="90" t="s">
        <v>539</v>
      </c>
      <c r="B7" s="28"/>
      <c r="C7" s="91"/>
      <c r="D7" s="29"/>
      <c r="E7" s="46"/>
    </row>
    <row r="8" spans="1:5" x14ac:dyDescent="0.25">
      <c r="A8" s="97" t="s">
        <v>49</v>
      </c>
      <c r="B8" s="92" t="s">
        <v>50</v>
      </c>
      <c r="C8" s="85" t="s">
        <v>51</v>
      </c>
      <c r="D8" s="114" t="s">
        <v>52</v>
      </c>
      <c r="E8" s="86" t="s">
        <v>344</v>
      </c>
    </row>
    <row r="9" spans="1:5" s="49" customFormat="1" x14ac:dyDescent="0.25">
      <c r="A9" s="50">
        <v>4000</v>
      </c>
      <c r="B9" s="58" t="s">
        <v>3</v>
      </c>
      <c r="C9" s="115">
        <f>C10+C57+C69</f>
        <v>2904229340.2999997</v>
      </c>
      <c r="D9" s="51"/>
      <c r="E9" s="47"/>
    </row>
    <row r="10" spans="1:5" s="49" customFormat="1" x14ac:dyDescent="0.25">
      <c r="A10" s="50">
        <v>4100</v>
      </c>
      <c r="B10" s="58" t="s">
        <v>54</v>
      </c>
      <c r="C10" s="115">
        <f>+C11+C21+C27+C30+C36+C39+C48</f>
        <v>1930243821.0599999</v>
      </c>
      <c r="D10" s="51"/>
      <c r="E10" s="47"/>
    </row>
    <row r="11" spans="1:5" s="49" customFormat="1" x14ac:dyDescent="0.25">
      <c r="A11" s="50">
        <v>4110</v>
      </c>
      <c r="B11" s="58" t="s">
        <v>55</v>
      </c>
      <c r="C11" s="115">
        <f>SUM(C12:C20)</f>
        <v>1603400453.8700001</v>
      </c>
      <c r="D11" s="51">
        <f>SUM(D12:D20)</f>
        <v>0.99999999999999989</v>
      </c>
      <c r="E11" s="47"/>
    </row>
    <row r="12" spans="1:5" s="49" customFormat="1" x14ac:dyDescent="0.25">
      <c r="A12" s="59">
        <v>4111</v>
      </c>
      <c r="B12" s="6" t="s">
        <v>56</v>
      </c>
      <c r="C12" s="116">
        <v>0</v>
      </c>
      <c r="D12" s="52">
        <f>C12/$C$11</f>
        <v>0</v>
      </c>
      <c r="E12" s="47"/>
    </row>
    <row r="13" spans="1:5" s="49" customFormat="1" ht="67.5" x14ac:dyDescent="0.25">
      <c r="A13" s="59">
        <v>4112</v>
      </c>
      <c r="B13" s="53" t="s">
        <v>57</v>
      </c>
      <c r="C13" s="116">
        <v>1527516675.46</v>
      </c>
      <c r="D13" s="127">
        <f t="shared" ref="D13:D19" si="0">C13/$C$11</f>
        <v>0.95267322132356547</v>
      </c>
      <c r="E13" s="50" t="s">
        <v>545</v>
      </c>
    </row>
    <row r="14" spans="1:5" s="49" customFormat="1" x14ac:dyDescent="0.25">
      <c r="A14" s="59">
        <v>4113</v>
      </c>
      <c r="B14" s="6" t="s">
        <v>58</v>
      </c>
      <c r="C14" s="116">
        <v>0</v>
      </c>
      <c r="D14" s="52">
        <f t="shared" si="0"/>
        <v>0</v>
      </c>
      <c r="E14" s="47"/>
    </row>
    <row r="15" spans="1:5" s="49" customFormat="1" x14ac:dyDescent="0.25">
      <c r="A15" s="59">
        <v>4114</v>
      </c>
      <c r="B15" s="6" t="s">
        <v>59</v>
      </c>
      <c r="C15" s="116">
        <v>0</v>
      </c>
      <c r="D15" s="52">
        <f t="shared" si="0"/>
        <v>0</v>
      </c>
      <c r="E15" s="47"/>
    </row>
    <row r="16" spans="1:5" s="49" customFormat="1" x14ac:dyDescent="0.25">
      <c r="A16" s="59">
        <v>4115</v>
      </c>
      <c r="B16" s="6" t="s">
        <v>60</v>
      </c>
      <c r="C16" s="116">
        <v>0</v>
      </c>
      <c r="D16" s="52">
        <f t="shared" si="0"/>
        <v>0</v>
      </c>
      <c r="E16" s="47"/>
    </row>
    <row r="17" spans="1:5" s="49" customFormat="1" x14ac:dyDescent="0.25">
      <c r="A17" s="59">
        <v>4116</v>
      </c>
      <c r="B17" s="6" t="s">
        <v>61</v>
      </c>
      <c r="C17" s="116">
        <v>0</v>
      </c>
      <c r="D17" s="52">
        <f t="shared" si="0"/>
        <v>0</v>
      </c>
      <c r="E17" s="47"/>
    </row>
    <row r="18" spans="1:5" s="49" customFormat="1" x14ac:dyDescent="0.25">
      <c r="A18" s="59">
        <v>4117</v>
      </c>
      <c r="B18" s="6" t="s">
        <v>62</v>
      </c>
      <c r="C18" s="116">
        <v>71776272.409999996</v>
      </c>
      <c r="D18" s="52">
        <f t="shared" si="0"/>
        <v>4.4765031865096033E-2</v>
      </c>
      <c r="E18" s="47"/>
    </row>
    <row r="19" spans="1:5" s="49" customFormat="1" ht="23.25" x14ac:dyDescent="0.25">
      <c r="A19" s="59">
        <v>4118</v>
      </c>
      <c r="B19" s="6" t="s">
        <v>63</v>
      </c>
      <c r="C19" s="116">
        <v>0</v>
      </c>
      <c r="D19" s="57">
        <f t="shared" si="0"/>
        <v>0</v>
      </c>
      <c r="E19" s="47"/>
    </row>
    <row r="20" spans="1:5" s="49" customFormat="1" x14ac:dyDescent="0.25">
      <c r="A20" s="59">
        <v>4119</v>
      </c>
      <c r="B20" s="6" t="s">
        <v>64</v>
      </c>
      <c r="C20" s="116">
        <v>4107506</v>
      </c>
      <c r="D20" s="52">
        <f>C20/$C$11</f>
        <v>2.5617468113383899E-3</v>
      </c>
      <c r="E20" s="47"/>
    </row>
    <row r="21" spans="1:5" s="49" customFormat="1" x14ac:dyDescent="0.25">
      <c r="A21" s="50">
        <v>4120</v>
      </c>
      <c r="B21" s="58" t="s">
        <v>65</v>
      </c>
      <c r="C21" s="115">
        <f>SUM(C22:C26)</f>
        <v>0</v>
      </c>
      <c r="D21" s="51">
        <f>SUM(D22:D26)</f>
        <v>0</v>
      </c>
      <c r="E21" s="47"/>
    </row>
    <row r="22" spans="1:5" s="49" customFormat="1" x14ac:dyDescent="0.25">
      <c r="A22" s="59">
        <v>4121</v>
      </c>
      <c r="B22" s="6" t="s">
        <v>66</v>
      </c>
      <c r="C22" s="116">
        <v>0</v>
      </c>
      <c r="D22" s="52">
        <f t="shared" ref="D22:D29" si="1">IFERROR(C22/$C$9,"")</f>
        <v>0</v>
      </c>
      <c r="E22" s="47"/>
    </row>
    <row r="23" spans="1:5" s="49" customFormat="1" x14ac:dyDescent="0.25">
      <c r="A23" s="59">
        <v>4122</v>
      </c>
      <c r="B23" s="6" t="s">
        <v>67</v>
      </c>
      <c r="C23" s="116">
        <v>0</v>
      </c>
      <c r="D23" s="52">
        <f t="shared" si="1"/>
        <v>0</v>
      </c>
      <c r="E23" s="47"/>
    </row>
    <row r="24" spans="1:5" s="49" customFormat="1" x14ac:dyDescent="0.25">
      <c r="A24" s="59">
        <v>4123</v>
      </c>
      <c r="B24" s="6" t="s">
        <v>68</v>
      </c>
      <c r="C24" s="116">
        <v>0</v>
      </c>
      <c r="D24" s="52">
        <f t="shared" si="1"/>
        <v>0</v>
      </c>
      <c r="E24" s="47"/>
    </row>
    <row r="25" spans="1:5" s="49" customFormat="1" x14ac:dyDescent="0.25">
      <c r="A25" s="59">
        <v>4124</v>
      </c>
      <c r="B25" s="6" t="s">
        <v>69</v>
      </c>
      <c r="C25" s="116">
        <v>0</v>
      </c>
      <c r="D25" s="52">
        <f t="shared" si="1"/>
        <v>0</v>
      </c>
      <c r="E25" s="47"/>
    </row>
    <row r="26" spans="1:5" s="49" customFormat="1" x14ac:dyDescent="0.25">
      <c r="A26" s="59">
        <v>4129</v>
      </c>
      <c r="B26" s="6" t="s">
        <v>70</v>
      </c>
      <c r="C26" s="116">
        <v>0</v>
      </c>
      <c r="D26" s="52">
        <f t="shared" si="1"/>
        <v>0</v>
      </c>
      <c r="E26" s="47"/>
    </row>
    <row r="27" spans="1:5" s="49" customFormat="1" x14ac:dyDescent="0.25">
      <c r="A27" s="50">
        <v>4130</v>
      </c>
      <c r="B27" s="58" t="s">
        <v>71</v>
      </c>
      <c r="C27" s="115">
        <f>SUM(C28:C29)</f>
        <v>86687064.040000007</v>
      </c>
      <c r="D27" s="51">
        <f>SUM(D28:D29)</f>
        <v>1</v>
      </c>
      <c r="E27" s="47"/>
    </row>
    <row r="28" spans="1:5" s="49" customFormat="1" x14ac:dyDescent="0.25">
      <c r="A28" s="59">
        <v>4131</v>
      </c>
      <c r="B28" s="6" t="s">
        <v>72</v>
      </c>
      <c r="C28" s="116">
        <v>86687064.040000007</v>
      </c>
      <c r="D28" s="52">
        <f>C28/C27</f>
        <v>1</v>
      </c>
      <c r="E28" s="47"/>
    </row>
    <row r="29" spans="1:5" s="49" customFormat="1" ht="23.25" x14ac:dyDescent="0.25">
      <c r="A29" s="59">
        <v>4132</v>
      </c>
      <c r="B29" s="6" t="s">
        <v>73</v>
      </c>
      <c r="C29" s="116">
        <v>0</v>
      </c>
      <c r="D29" s="57">
        <f t="shared" si="1"/>
        <v>0</v>
      </c>
      <c r="E29" s="47"/>
    </row>
    <row r="30" spans="1:5" s="49" customFormat="1" x14ac:dyDescent="0.25">
      <c r="A30" s="50">
        <v>4140</v>
      </c>
      <c r="B30" s="58" t="s">
        <v>74</v>
      </c>
      <c r="C30" s="115">
        <f>SUM(C31:C35)</f>
        <v>201844308.83000001</v>
      </c>
      <c r="D30" s="51">
        <f>SUM(D31:D35)</f>
        <v>1</v>
      </c>
      <c r="E30" s="47"/>
    </row>
    <row r="31" spans="1:5" s="49" customFormat="1" x14ac:dyDescent="0.25">
      <c r="A31" s="59">
        <v>4141</v>
      </c>
      <c r="B31" s="6" t="s">
        <v>75</v>
      </c>
      <c r="C31" s="116">
        <v>3019334.37</v>
      </c>
      <c r="D31" s="52">
        <f>C31/$C$30</f>
        <v>1.4958729267630646E-2</v>
      </c>
      <c r="E31" s="47"/>
    </row>
    <row r="32" spans="1:5" s="49" customFormat="1" x14ac:dyDescent="0.25">
      <c r="A32" s="59">
        <v>4143</v>
      </c>
      <c r="B32" s="6" t="s">
        <v>76</v>
      </c>
      <c r="C32" s="116">
        <v>198824974.46000001</v>
      </c>
      <c r="D32" s="52">
        <f t="shared" ref="D32:D35" si="2">C32/$C$30</f>
        <v>0.98504127073236936</v>
      </c>
      <c r="E32" s="47"/>
    </row>
    <row r="33" spans="1:5" s="49" customFormat="1" x14ac:dyDescent="0.25">
      <c r="A33" s="59">
        <v>4144</v>
      </c>
      <c r="B33" s="6" t="s">
        <v>77</v>
      </c>
      <c r="C33" s="116">
        <v>0</v>
      </c>
      <c r="D33" s="52">
        <f t="shared" si="2"/>
        <v>0</v>
      </c>
      <c r="E33" s="47"/>
    </row>
    <row r="34" spans="1:5" s="49" customFormat="1" ht="23.25" x14ac:dyDescent="0.25">
      <c r="A34" s="59">
        <v>4145</v>
      </c>
      <c r="B34" s="6" t="s">
        <v>78</v>
      </c>
      <c r="C34" s="116">
        <v>0</v>
      </c>
      <c r="D34" s="52">
        <f t="shared" si="2"/>
        <v>0</v>
      </c>
      <c r="E34" s="47"/>
    </row>
    <row r="35" spans="1:5" s="49" customFormat="1" x14ac:dyDescent="0.25">
      <c r="A35" s="59">
        <v>4149</v>
      </c>
      <c r="B35" s="6" t="s">
        <v>79</v>
      </c>
      <c r="C35" s="116">
        <v>0</v>
      </c>
      <c r="D35" s="52">
        <f t="shared" si="2"/>
        <v>0</v>
      </c>
      <c r="E35" s="47"/>
    </row>
    <row r="36" spans="1:5" s="49" customFormat="1" x14ac:dyDescent="0.25">
      <c r="A36" s="50">
        <v>4150</v>
      </c>
      <c r="B36" s="58" t="s">
        <v>80</v>
      </c>
      <c r="C36" s="115">
        <f>SUM(C37:C38)</f>
        <v>17554565.25</v>
      </c>
      <c r="D36" s="51">
        <f>SUM(D37:D38)</f>
        <v>0.99999999999999989</v>
      </c>
      <c r="E36" s="47"/>
    </row>
    <row r="37" spans="1:5" s="49" customFormat="1" x14ac:dyDescent="0.25">
      <c r="A37" s="59">
        <v>4151</v>
      </c>
      <c r="B37" s="6" t="s">
        <v>540</v>
      </c>
      <c r="C37" s="116">
        <v>8261924.6499999994</v>
      </c>
      <c r="D37" s="52">
        <f>C37/$C$36</f>
        <v>0.470642509930572</v>
      </c>
      <c r="E37" s="47"/>
    </row>
    <row r="38" spans="1:5" s="49" customFormat="1" x14ac:dyDescent="0.25">
      <c r="A38" s="59">
        <v>4153</v>
      </c>
      <c r="B38" s="6" t="s">
        <v>541</v>
      </c>
      <c r="C38" s="116">
        <v>9292640.5999999996</v>
      </c>
      <c r="D38" s="52">
        <f>C38/$C$36</f>
        <v>0.52935749006942789</v>
      </c>
      <c r="E38" s="47"/>
    </row>
    <row r="39" spans="1:5" s="49" customFormat="1" x14ac:dyDescent="0.25">
      <c r="A39" s="50">
        <v>4160</v>
      </c>
      <c r="B39" s="58" t="s">
        <v>81</v>
      </c>
      <c r="C39" s="115">
        <f>SUM(C40:C47)</f>
        <v>20757429.07</v>
      </c>
      <c r="D39" s="51">
        <f>SUM(D40:D47)</f>
        <v>0.99999999999999989</v>
      </c>
      <c r="E39" s="47"/>
    </row>
    <row r="40" spans="1:5" s="49" customFormat="1" x14ac:dyDescent="0.25">
      <c r="A40" s="59">
        <v>4161</v>
      </c>
      <c r="B40" s="6" t="s">
        <v>82</v>
      </c>
      <c r="C40" s="116">
        <v>501105.01</v>
      </c>
      <c r="D40" s="52">
        <f t="shared" ref="D40:D46" si="3">C40/$C$39</f>
        <v>2.4140995896463395E-2</v>
      </c>
      <c r="E40" s="47"/>
    </row>
    <row r="41" spans="1:5" s="49" customFormat="1" x14ac:dyDescent="0.25">
      <c r="A41" s="59">
        <v>4162</v>
      </c>
      <c r="B41" s="6" t="s">
        <v>83</v>
      </c>
      <c r="C41" s="116">
        <v>0</v>
      </c>
      <c r="D41" s="52">
        <f t="shared" si="3"/>
        <v>0</v>
      </c>
      <c r="E41" s="47"/>
    </row>
    <row r="42" spans="1:5" s="49" customFormat="1" x14ac:dyDescent="0.25">
      <c r="A42" s="59">
        <v>4163</v>
      </c>
      <c r="B42" s="6" t="s">
        <v>84</v>
      </c>
      <c r="C42" s="116">
        <v>526889.73</v>
      </c>
      <c r="D42" s="52">
        <f t="shared" si="3"/>
        <v>2.5383188265905993E-2</v>
      </c>
      <c r="E42" s="47"/>
    </row>
    <row r="43" spans="1:5" s="49" customFormat="1" x14ac:dyDescent="0.25">
      <c r="A43" s="59">
        <v>4164</v>
      </c>
      <c r="B43" s="6" t="s">
        <v>85</v>
      </c>
      <c r="C43" s="116">
        <v>14009205.82</v>
      </c>
      <c r="D43" s="52">
        <f t="shared" si="3"/>
        <v>0.67490081612500963</v>
      </c>
      <c r="E43" s="47"/>
    </row>
    <row r="44" spans="1:5" s="49" customFormat="1" x14ac:dyDescent="0.25">
      <c r="A44" s="59">
        <v>4165</v>
      </c>
      <c r="B44" s="6" t="s">
        <v>86</v>
      </c>
      <c r="C44" s="116">
        <v>723094.95</v>
      </c>
      <c r="D44" s="52">
        <f t="shared" si="3"/>
        <v>3.4835477339776356E-2</v>
      </c>
      <c r="E44" s="47"/>
    </row>
    <row r="45" spans="1:5" s="49" customFormat="1" ht="23.25" x14ac:dyDescent="0.25">
      <c r="A45" s="59">
        <v>4166</v>
      </c>
      <c r="B45" s="6" t="s">
        <v>87</v>
      </c>
      <c r="C45" s="116">
        <v>0</v>
      </c>
      <c r="D45" s="117">
        <f t="shared" si="3"/>
        <v>0</v>
      </c>
      <c r="E45" s="47"/>
    </row>
    <row r="46" spans="1:5" s="49" customFormat="1" x14ac:dyDescent="0.25">
      <c r="A46" s="59">
        <v>4168</v>
      </c>
      <c r="B46" s="6" t="s">
        <v>88</v>
      </c>
      <c r="C46" s="116">
        <v>0</v>
      </c>
      <c r="D46" s="52">
        <f t="shared" si="3"/>
        <v>0</v>
      </c>
      <c r="E46" s="47"/>
    </row>
    <row r="47" spans="1:5" s="49" customFormat="1" x14ac:dyDescent="0.25">
      <c r="A47" s="59">
        <v>4169</v>
      </c>
      <c r="B47" s="6" t="s">
        <v>89</v>
      </c>
      <c r="C47" s="116">
        <v>4997133.5599999996</v>
      </c>
      <c r="D47" s="52">
        <f>C47/$C$39</f>
        <v>0.24073952237284457</v>
      </c>
      <c r="E47" s="47"/>
    </row>
    <row r="48" spans="1:5" s="49" customFormat="1" x14ac:dyDescent="0.25">
      <c r="A48" s="50">
        <v>4170</v>
      </c>
      <c r="B48" s="58" t="s">
        <v>90</v>
      </c>
      <c r="C48" s="115">
        <f>SUM(C49:C56)</f>
        <v>0</v>
      </c>
      <c r="D48" s="118">
        <f>SUM(D49:D56)</f>
        <v>0</v>
      </c>
      <c r="E48" s="47"/>
    </row>
    <row r="49" spans="1:5" s="49" customFormat="1" x14ac:dyDescent="0.25">
      <c r="A49" s="59">
        <v>4171</v>
      </c>
      <c r="B49" s="6" t="s">
        <v>91</v>
      </c>
      <c r="C49" s="116">
        <v>0</v>
      </c>
      <c r="D49" s="52">
        <v>0</v>
      </c>
      <c r="E49" s="47"/>
    </row>
    <row r="50" spans="1:5" s="49" customFormat="1" x14ac:dyDescent="0.25">
      <c r="A50" s="59">
        <v>4172</v>
      </c>
      <c r="B50" s="6" t="s">
        <v>92</v>
      </c>
      <c r="C50" s="116">
        <v>0</v>
      </c>
      <c r="D50" s="52">
        <v>0</v>
      </c>
      <c r="E50" s="47"/>
    </row>
    <row r="51" spans="1:5" s="49" customFormat="1" ht="23.25" x14ac:dyDescent="0.25">
      <c r="A51" s="59">
        <v>4173</v>
      </c>
      <c r="B51" s="6" t="s">
        <v>93</v>
      </c>
      <c r="C51" s="116">
        <v>0</v>
      </c>
      <c r="D51" s="117">
        <v>0</v>
      </c>
      <c r="E51" s="47"/>
    </row>
    <row r="52" spans="1:5" s="49" customFormat="1" ht="23.25" x14ac:dyDescent="0.25">
      <c r="A52" s="59">
        <v>4174</v>
      </c>
      <c r="B52" s="6" t="s">
        <v>94</v>
      </c>
      <c r="C52" s="116">
        <v>0</v>
      </c>
      <c r="D52" s="117">
        <v>0</v>
      </c>
      <c r="E52" s="47"/>
    </row>
    <row r="53" spans="1:5" s="49" customFormat="1" ht="23.25" x14ac:dyDescent="0.25">
      <c r="A53" s="59">
        <v>4175</v>
      </c>
      <c r="B53" s="6" t="s">
        <v>95</v>
      </c>
      <c r="C53" s="116">
        <v>0</v>
      </c>
      <c r="D53" s="117">
        <v>0</v>
      </c>
      <c r="E53" s="47"/>
    </row>
    <row r="54" spans="1:5" s="49" customFormat="1" ht="23.25" x14ac:dyDescent="0.25">
      <c r="A54" s="59">
        <v>4176</v>
      </c>
      <c r="B54" s="6" t="s">
        <v>96</v>
      </c>
      <c r="C54" s="116">
        <v>0</v>
      </c>
      <c r="D54" s="117">
        <v>0</v>
      </c>
      <c r="E54" s="47"/>
    </row>
    <row r="55" spans="1:5" s="49" customFormat="1" ht="23.25" x14ac:dyDescent="0.25">
      <c r="A55" s="59">
        <v>4177</v>
      </c>
      <c r="B55" s="6" t="s">
        <v>97</v>
      </c>
      <c r="C55" s="116">
        <v>0</v>
      </c>
      <c r="D55" s="117">
        <v>0</v>
      </c>
      <c r="E55" s="47"/>
    </row>
    <row r="56" spans="1:5" s="49" customFormat="1" ht="23.25" x14ac:dyDescent="0.25">
      <c r="A56" s="59">
        <v>4178</v>
      </c>
      <c r="B56" s="6" t="s">
        <v>98</v>
      </c>
      <c r="C56" s="116">
        <v>0</v>
      </c>
      <c r="D56" s="117">
        <v>0</v>
      </c>
      <c r="E56" s="47"/>
    </row>
    <row r="57" spans="1:5" s="49" customFormat="1" ht="34.5" x14ac:dyDescent="0.25">
      <c r="A57" s="50">
        <v>4200</v>
      </c>
      <c r="B57" s="58" t="s">
        <v>99</v>
      </c>
      <c r="C57" s="115">
        <f>C58+C64</f>
        <v>973985519.23999989</v>
      </c>
      <c r="D57" s="56"/>
      <c r="E57" s="47"/>
    </row>
    <row r="58" spans="1:5" s="49" customFormat="1" ht="23.25" x14ac:dyDescent="0.25">
      <c r="A58" s="50">
        <v>4210</v>
      </c>
      <c r="B58" s="58" t="s">
        <v>100</v>
      </c>
      <c r="C58" s="115">
        <f>SUM(C59:C63)</f>
        <v>973508496.73999989</v>
      </c>
      <c r="D58" s="56">
        <f>SUM(D59:D63)</f>
        <v>1.0000000000000002</v>
      </c>
      <c r="E58" s="47"/>
    </row>
    <row r="59" spans="1:5" s="49" customFormat="1" x14ac:dyDescent="0.25">
      <c r="A59" s="59">
        <v>4211</v>
      </c>
      <c r="B59" s="53" t="s">
        <v>101</v>
      </c>
      <c r="C59" s="116">
        <v>586475956.68999994</v>
      </c>
      <c r="D59" s="57">
        <f t="shared" ref="D59:D63" si="4">C59/$C$58</f>
        <v>0.60243537540138514</v>
      </c>
      <c r="E59" s="48"/>
    </row>
    <row r="60" spans="1:5" s="49" customFormat="1" x14ac:dyDescent="0.25">
      <c r="A60" s="59">
        <v>4212</v>
      </c>
      <c r="B60" s="6" t="s">
        <v>102</v>
      </c>
      <c r="C60" s="116">
        <v>366738539.81999999</v>
      </c>
      <c r="D60" s="57">
        <f t="shared" si="4"/>
        <v>0.37671837590334539</v>
      </c>
      <c r="E60" s="47"/>
    </row>
    <row r="61" spans="1:5" s="49" customFormat="1" x14ac:dyDescent="0.25">
      <c r="A61" s="59">
        <v>4213</v>
      </c>
      <c r="B61" s="6" t="s">
        <v>103</v>
      </c>
      <c r="C61" s="116">
        <v>11430632.050000001</v>
      </c>
      <c r="D61" s="57">
        <f t="shared" si="4"/>
        <v>1.1741686989150995E-2</v>
      </c>
      <c r="E61" s="47"/>
    </row>
    <row r="62" spans="1:5" s="49" customFormat="1" x14ac:dyDescent="0.25">
      <c r="A62" s="59">
        <v>4214</v>
      </c>
      <c r="B62" s="6" t="s">
        <v>104</v>
      </c>
      <c r="C62" s="116">
        <v>8863368.1799999997</v>
      </c>
      <c r="D62" s="57">
        <f t="shared" si="4"/>
        <v>9.1045617061185097E-3</v>
      </c>
      <c r="E62" s="47"/>
    </row>
    <row r="63" spans="1:5" s="49" customFormat="1" x14ac:dyDescent="0.25">
      <c r="A63" s="59">
        <v>4215</v>
      </c>
      <c r="B63" s="6" t="s">
        <v>105</v>
      </c>
      <c r="C63" s="116">
        <v>0</v>
      </c>
      <c r="D63" s="57">
        <f t="shared" si="4"/>
        <v>0</v>
      </c>
      <c r="E63" s="47"/>
    </row>
    <row r="64" spans="1:5" s="49" customFormat="1" x14ac:dyDescent="0.25">
      <c r="A64" s="50">
        <v>4220</v>
      </c>
      <c r="B64" s="58" t="s">
        <v>106</v>
      </c>
      <c r="C64" s="115">
        <f>SUM(C65:C68)</f>
        <v>477022.5</v>
      </c>
      <c r="D64" s="119">
        <f>SUM(D65:D68)</f>
        <v>1</v>
      </c>
      <c r="E64" s="47"/>
    </row>
    <row r="65" spans="1:5" s="49" customFormat="1" x14ac:dyDescent="0.25">
      <c r="A65" s="59">
        <v>4221</v>
      </c>
      <c r="B65" s="6" t="s">
        <v>107</v>
      </c>
      <c r="C65" s="116">
        <v>0</v>
      </c>
      <c r="D65" s="57">
        <f>C65/$C$64</f>
        <v>0</v>
      </c>
      <c r="E65" s="47"/>
    </row>
    <row r="66" spans="1:5" s="49" customFormat="1" x14ac:dyDescent="0.25">
      <c r="A66" s="59">
        <v>4223</v>
      </c>
      <c r="B66" s="6" t="s">
        <v>108</v>
      </c>
      <c r="C66" s="116">
        <v>477022.5</v>
      </c>
      <c r="D66" s="57">
        <f>C66/$C$64</f>
        <v>1</v>
      </c>
      <c r="E66" s="47"/>
    </row>
    <row r="67" spans="1:5" s="49" customFormat="1" x14ac:dyDescent="0.25">
      <c r="A67" s="59">
        <v>4225</v>
      </c>
      <c r="B67" s="6" t="s">
        <v>109</v>
      </c>
      <c r="C67" s="116">
        <v>0</v>
      </c>
      <c r="D67" s="57">
        <f>C67/$C$64</f>
        <v>0</v>
      </c>
      <c r="E67" s="47"/>
    </row>
    <row r="68" spans="1:5" s="49" customFormat="1" x14ac:dyDescent="0.25">
      <c r="A68" s="59">
        <v>4227</v>
      </c>
      <c r="B68" s="6" t="s">
        <v>110</v>
      </c>
      <c r="C68" s="116">
        <v>0</v>
      </c>
      <c r="D68" s="57">
        <f>C68/$C$64</f>
        <v>0</v>
      </c>
      <c r="E68" s="47"/>
    </row>
    <row r="69" spans="1:5" s="49" customFormat="1" x14ac:dyDescent="0.25">
      <c r="A69" s="60">
        <v>4300</v>
      </c>
      <c r="B69" s="58" t="s">
        <v>111</v>
      </c>
      <c r="C69" s="115">
        <f>+C70+C73+C79+C81+C83</f>
        <v>0</v>
      </c>
      <c r="D69" s="120"/>
      <c r="E69" s="6"/>
    </row>
    <row r="70" spans="1:5" s="49" customFormat="1" x14ac:dyDescent="0.25">
      <c r="A70" s="60">
        <v>4310</v>
      </c>
      <c r="B70" s="58" t="s">
        <v>112</v>
      </c>
      <c r="C70" s="115">
        <f>SUM(C71:C72)</f>
        <v>0</v>
      </c>
      <c r="D70" s="119">
        <f>SUM(D71:D72)</f>
        <v>0</v>
      </c>
      <c r="E70" s="6"/>
    </row>
    <row r="71" spans="1:5" s="49" customFormat="1" x14ac:dyDescent="0.25">
      <c r="A71" s="61">
        <v>4311</v>
      </c>
      <c r="B71" s="6" t="s">
        <v>113</v>
      </c>
      <c r="C71" s="116">
        <v>0</v>
      </c>
      <c r="D71" s="57">
        <v>0</v>
      </c>
      <c r="E71" s="6"/>
    </row>
    <row r="72" spans="1:5" s="49" customFormat="1" x14ac:dyDescent="0.25">
      <c r="A72" s="61">
        <v>4319</v>
      </c>
      <c r="B72" s="6" t="s">
        <v>114</v>
      </c>
      <c r="C72" s="116">
        <v>0</v>
      </c>
      <c r="D72" s="57">
        <f>C72/$C$58</f>
        <v>0</v>
      </c>
      <c r="E72" s="6"/>
    </row>
    <row r="73" spans="1:5" s="49" customFormat="1" x14ac:dyDescent="0.25">
      <c r="A73" s="60">
        <v>4320</v>
      </c>
      <c r="B73" s="58" t="s">
        <v>115</v>
      </c>
      <c r="C73" s="115">
        <f>SUM(C74:C78)</f>
        <v>0</v>
      </c>
      <c r="D73" s="119">
        <f>SUM(D74:D78)</f>
        <v>0</v>
      </c>
      <c r="E73" s="6"/>
    </row>
    <row r="74" spans="1:5" s="49" customFormat="1" x14ac:dyDescent="0.25">
      <c r="A74" s="61">
        <v>4321</v>
      </c>
      <c r="B74" s="6" t="s">
        <v>116</v>
      </c>
      <c r="C74" s="116">
        <v>0</v>
      </c>
      <c r="D74" s="57">
        <v>0</v>
      </c>
      <c r="E74" s="6"/>
    </row>
    <row r="75" spans="1:5" s="49" customFormat="1" x14ac:dyDescent="0.25">
      <c r="A75" s="61">
        <v>4322</v>
      </c>
      <c r="B75" s="6" t="s">
        <v>117</v>
      </c>
      <c r="C75" s="116">
        <v>0</v>
      </c>
      <c r="D75" s="57">
        <v>0</v>
      </c>
      <c r="E75" s="6"/>
    </row>
    <row r="76" spans="1:5" s="49" customFormat="1" x14ac:dyDescent="0.25">
      <c r="A76" s="61">
        <v>4323</v>
      </c>
      <c r="B76" s="6" t="s">
        <v>118</v>
      </c>
      <c r="C76" s="116">
        <v>0</v>
      </c>
      <c r="D76" s="57">
        <v>0</v>
      </c>
      <c r="E76" s="6"/>
    </row>
    <row r="77" spans="1:5" s="49" customFormat="1" x14ac:dyDescent="0.25">
      <c r="A77" s="61">
        <v>4324</v>
      </c>
      <c r="B77" s="6" t="s">
        <v>119</v>
      </c>
      <c r="C77" s="116">
        <v>0</v>
      </c>
      <c r="D77" s="57">
        <v>0</v>
      </c>
      <c r="E77" s="6"/>
    </row>
    <row r="78" spans="1:5" s="49" customFormat="1" x14ac:dyDescent="0.25">
      <c r="A78" s="61">
        <v>4325</v>
      </c>
      <c r="B78" s="6" t="s">
        <v>120</v>
      </c>
      <c r="C78" s="116">
        <v>0</v>
      </c>
      <c r="D78" s="57">
        <v>0</v>
      </c>
      <c r="E78" s="6"/>
    </row>
    <row r="79" spans="1:5" s="49" customFormat="1" x14ac:dyDescent="0.25">
      <c r="A79" s="60">
        <v>4330</v>
      </c>
      <c r="B79" s="58" t="s">
        <v>121</v>
      </c>
      <c r="C79" s="115">
        <f>C80</f>
        <v>0</v>
      </c>
      <c r="D79" s="119">
        <f>D80</f>
        <v>0</v>
      </c>
      <c r="E79" s="6"/>
    </row>
    <row r="80" spans="1:5" s="49" customFormat="1" x14ac:dyDescent="0.25">
      <c r="A80" s="61">
        <v>4331</v>
      </c>
      <c r="B80" s="6" t="s">
        <v>121</v>
      </c>
      <c r="C80" s="116">
        <v>0</v>
      </c>
      <c r="D80" s="57">
        <v>0</v>
      </c>
      <c r="E80" s="6"/>
    </row>
    <row r="81" spans="1:5" s="49" customFormat="1" x14ac:dyDescent="0.25">
      <c r="A81" s="60">
        <v>4340</v>
      </c>
      <c r="B81" s="58" t="s">
        <v>122</v>
      </c>
      <c r="C81" s="115">
        <f>C82</f>
        <v>0</v>
      </c>
      <c r="D81" s="119">
        <f>SUM(D82)</f>
        <v>0</v>
      </c>
      <c r="E81" s="6"/>
    </row>
    <row r="82" spans="1:5" s="49" customFormat="1" x14ac:dyDescent="0.25">
      <c r="A82" s="61">
        <v>4341</v>
      </c>
      <c r="B82" s="6" t="s">
        <v>122</v>
      </c>
      <c r="C82" s="116">
        <v>0</v>
      </c>
      <c r="D82" s="57">
        <v>0</v>
      </c>
      <c r="E82" s="6"/>
    </row>
    <row r="83" spans="1:5" s="49" customFormat="1" x14ac:dyDescent="0.25">
      <c r="A83" s="60">
        <v>4390</v>
      </c>
      <c r="B83" s="58" t="s">
        <v>123</v>
      </c>
      <c r="C83" s="115">
        <f>SUM(C84:C90)</f>
        <v>0</v>
      </c>
      <c r="D83" s="119">
        <f>SUM(D84:D90)</f>
        <v>0</v>
      </c>
      <c r="E83" s="6"/>
    </row>
    <row r="84" spans="1:5" s="49" customFormat="1" x14ac:dyDescent="0.25">
      <c r="A84" s="61">
        <v>4392</v>
      </c>
      <c r="B84" s="6" t="s">
        <v>124</v>
      </c>
      <c r="C84" s="116">
        <v>0</v>
      </c>
      <c r="D84" s="57">
        <v>0</v>
      </c>
      <c r="E84" s="6"/>
    </row>
    <row r="85" spans="1:5" s="49" customFormat="1" x14ac:dyDescent="0.25">
      <c r="A85" s="61">
        <v>4393</v>
      </c>
      <c r="B85" s="6" t="s">
        <v>125</v>
      </c>
      <c r="C85" s="116">
        <v>0</v>
      </c>
      <c r="D85" s="57">
        <v>0</v>
      </c>
      <c r="E85" s="6"/>
    </row>
    <row r="86" spans="1:5" s="49" customFormat="1" x14ac:dyDescent="0.25">
      <c r="A86" s="61">
        <v>4394</v>
      </c>
      <c r="B86" s="6" t="s">
        <v>126</v>
      </c>
      <c r="C86" s="116">
        <v>0</v>
      </c>
      <c r="D86" s="57">
        <v>0</v>
      </c>
      <c r="E86" s="6"/>
    </row>
    <row r="87" spans="1:5" s="49" customFormat="1" x14ac:dyDescent="0.25">
      <c r="A87" s="61">
        <v>4395</v>
      </c>
      <c r="B87" s="6" t="s">
        <v>127</v>
      </c>
      <c r="C87" s="116">
        <v>0</v>
      </c>
      <c r="D87" s="57">
        <v>0</v>
      </c>
      <c r="E87" s="6"/>
    </row>
    <row r="88" spans="1:5" s="49" customFormat="1" x14ac:dyDescent="0.25">
      <c r="A88" s="61">
        <v>4396</v>
      </c>
      <c r="B88" s="6" t="s">
        <v>128</v>
      </c>
      <c r="C88" s="116">
        <v>0</v>
      </c>
      <c r="D88" s="57">
        <v>0</v>
      </c>
      <c r="E88" s="6"/>
    </row>
    <row r="89" spans="1:5" s="49" customFormat="1" x14ac:dyDescent="0.25">
      <c r="A89" s="61">
        <v>4397</v>
      </c>
      <c r="B89" s="6" t="s">
        <v>129</v>
      </c>
      <c r="C89" s="116">
        <v>0</v>
      </c>
      <c r="D89" s="57">
        <v>0</v>
      </c>
      <c r="E89" s="6"/>
    </row>
    <row r="90" spans="1:5" s="49" customFormat="1" x14ac:dyDescent="0.25">
      <c r="A90" s="61">
        <v>4399</v>
      </c>
      <c r="B90" s="6" t="s">
        <v>123</v>
      </c>
      <c r="C90" s="116">
        <v>0</v>
      </c>
      <c r="D90" s="57">
        <v>0</v>
      </c>
      <c r="E90" s="6"/>
    </row>
    <row r="91" spans="1:5" x14ac:dyDescent="0.25">
      <c r="A91" s="2"/>
      <c r="B91" s="2"/>
      <c r="C91" s="94"/>
      <c r="D91" s="5"/>
      <c r="E91" s="47"/>
    </row>
    <row r="92" spans="1:5" x14ac:dyDescent="0.25">
      <c r="A92" s="90" t="s">
        <v>542</v>
      </c>
      <c r="B92" s="28"/>
      <c r="C92" s="121"/>
      <c r="D92" s="29"/>
      <c r="E92" s="46"/>
    </row>
    <row r="93" spans="1:5" x14ac:dyDescent="0.25">
      <c r="A93" s="92" t="s">
        <v>49</v>
      </c>
      <c r="B93" s="92" t="s">
        <v>50</v>
      </c>
      <c r="C93" s="122" t="s">
        <v>51</v>
      </c>
      <c r="D93" s="114" t="s">
        <v>52</v>
      </c>
      <c r="E93" s="86" t="s">
        <v>53</v>
      </c>
    </row>
    <row r="94" spans="1:5" x14ac:dyDescent="0.25">
      <c r="A94" s="50">
        <v>5000</v>
      </c>
      <c r="B94" s="55" t="s">
        <v>4</v>
      </c>
      <c r="C94" s="123">
        <f>+C95+C123+C156+C166+C181+C210</f>
        <v>1671650204.1700003</v>
      </c>
      <c r="D94" s="56"/>
      <c r="E94" s="53"/>
    </row>
    <row r="95" spans="1:5" x14ac:dyDescent="0.25">
      <c r="A95" s="50">
        <v>5100</v>
      </c>
      <c r="B95" s="55" t="s">
        <v>130</v>
      </c>
      <c r="C95" s="115">
        <f>+C96+C103+C113</f>
        <v>966414409.29999995</v>
      </c>
      <c r="D95" s="56"/>
      <c r="E95" s="53"/>
    </row>
    <row r="96" spans="1:5" x14ac:dyDescent="0.25">
      <c r="A96" s="50">
        <v>5110</v>
      </c>
      <c r="B96" s="55" t="s">
        <v>131</v>
      </c>
      <c r="C96" s="115">
        <f>SUM(C97:C102)</f>
        <v>613798008.48999989</v>
      </c>
      <c r="D96" s="56">
        <f>SUM(D97:D102)</f>
        <v>1</v>
      </c>
      <c r="E96" s="54"/>
    </row>
    <row r="97" spans="1:5" x14ac:dyDescent="0.25">
      <c r="A97" s="59">
        <v>5111</v>
      </c>
      <c r="B97" s="53" t="s">
        <v>132</v>
      </c>
      <c r="C97" s="116">
        <v>159920732.06999999</v>
      </c>
      <c r="D97" s="57">
        <f t="shared" ref="D97:D102" si="5">C97/$C$96</f>
        <v>0.26054293083064872</v>
      </c>
      <c r="E97" s="53"/>
    </row>
    <row r="98" spans="1:5" x14ac:dyDescent="0.25">
      <c r="A98" s="59">
        <v>5112</v>
      </c>
      <c r="B98" s="53" t="s">
        <v>133</v>
      </c>
      <c r="C98" s="116">
        <v>24516732.390000001</v>
      </c>
      <c r="D98" s="57">
        <f t="shared" si="5"/>
        <v>3.9942671776197904E-2</v>
      </c>
      <c r="E98" s="53"/>
    </row>
    <row r="99" spans="1:5" x14ac:dyDescent="0.25">
      <c r="A99" s="59">
        <v>5113</v>
      </c>
      <c r="B99" s="53" t="s">
        <v>134</v>
      </c>
      <c r="C99" s="116">
        <v>149888933.88</v>
      </c>
      <c r="D99" s="57">
        <f t="shared" si="5"/>
        <v>0.24419912056857385</v>
      </c>
      <c r="E99" s="53"/>
    </row>
    <row r="100" spans="1:5" x14ac:dyDescent="0.25">
      <c r="A100" s="59">
        <v>5114</v>
      </c>
      <c r="B100" s="53" t="s">
        <v>135</v>
      </c>
      <c r="C100" s="116">
        <v>39494613.579999998</v>
      </c>
      <c r="D100" s="57">
        <f t="shared" si="5"/>
        <v>6.4344642754968234E-2</v>
      </c>
      <c r="E100" s="53"/>
    </row>
    <row r="101" spans="1:5" x14ac:dyDescent="0.25">
      <c r="A101" s="59">
        <v>5115</v>
      </c>
      <c r="B101" s="53" t="s">
        <v>136</v>
      </c>
      <c r="C101" s="116">
        <v>164259918.14999998</v>
      </c>
      <c r="D101" s="57">
        <f t="shared" si="5"/>
        <v>0.2676123348039115</v>
      </c>
      <c r="E101" s="53"/>
    </row>
    <row r="102" spans="1:5" x14ac:dyDescent="0.25">
      <c r="A102" s="59">
        <v>5116</v>
      </c>
      <c r="B102" s="53" t="s">
        <v>137</v>
      </c>
      <c r="C102" s="116">
        <v>75717078.420000002</v>
      </c>
      <c r="D102" s="57">
        <f t="shared" si="5"/>
        <v>0.12335829926569988</v>
      </c>
      <c r="E102" s="53"/>
    </row>
    <row r="103" spans="1:5" x14ac:dyDescent="0.25">
      <c r="A103" s="50">
        <v>5120</v>
      </c>
      <c r="B103" s="55" t="s">
        <v>138</v>
      </c>
      <c r="C103" s="115">
        <f>SUM(C104:C112)</f>
        <v>17240247.969999999</v>
      </c>
      <c r="D103" s="56">
        <f>SUM(D104:D112)</f>
        <v>1</v>
      </c>
      <c r="E103" s="53"/>
    </row>
    <row r="104" spans="1:5" x14ac:dyDescent="0.25">
      <c r="A104" s="59">
        <v>5121</v>
      </c>
      <c r="B104" s="53" t="s">
        <v>139</v>
      </c>
      <c r="C104" s="116">
        <v>1238917.6499999999</v>
      </c>
      <c r="D104" s="57">
        <f t="shared" ref="D104:D112" si="6">C104/$C$103</f>
        <v>7.1861939118036941E-2</v>
      </c>
      <c r="E104" s="53"/>
    </row>
    <row r="105" spans="1:5" x14ac:dyDescent="0.25">
      <c r="A105" s="59">
        <v>5122</v>
      </c>
      <c r="B105" s="53" t="s">
        <v>140</v>
      </c>
      <c r="C105" s="116">
        <v>4551240.8600000003</v>
      </c>
      <c r="D105" s="57">
        <f t="shared" si="6"/>
        <v>0.26398929226074241</v>
      </c>
      <c r="E105" s="53"/>
    </row>
    <row r="106" spans="1:5" x14ac:dyDescent="0.25">
      <c r="A106" s="59">
        <v>5123</v>
      </c>
      <c r="B106" s="53" t="s">
        <v>141</v>
      </c>
      <c r="C106" s="116">
        <v>0</v>
      </c>
      <c r="D106" s="57">
        <f t="shared" si="6"/>
        <v>0</v>
      </c>
      <c r="E106" s="53"/>
    </row>
    <row r="107" spans="1:5" x14ac:dyDescent="0.25">
      <c r="A107" s="59">
        <v>5124</v>
      </c>
      <c r="B107" s="53" t="s">
        <v>142</v>
      </c>
      <c r="C107" s="116">
        <v>754654.80999999994</v>
      </c>
      <c r="D107" s="57">
        <f t="shared" si="6"/>
        <v>4.3772851255572745E-2</v>
      </c>
      <c r="E107" s="53"/>
    </row>
    <row r="108" spans="1:5" x14ac:dyDescent="0.25">
      <c r="A108" s="59">
        <v>5125</v>
      </c>
      <c r="B108" s="53" t="s">
        <v>143</v>
      </c>
      <c r="C108" s="116">
        <v>177882.45</v>
      </c>
      <c r="D108" s="57">
        <f t="shared" si="6"/>
        <v>1.0317859134598052E-2</v>
      </c>
      <c r="E108" s="53"/>
    </row>
    <row r="109" spans="1:5" x14ac:dyDescent="0.25">
      <c r="A109" s="59">
        <v>5126</v>
      </c>
      <c r="B109" s="53" t="s">
        <v>144</v>
      </c>
      <c r="C109" s="116">
        <v>9949321.4499999993</v>
      </c>
      <c r="D109" s="57">
        <f t="shared" si="6"/>
        <v>0.57709851200011486</v>
      </c>
      <c r="E109" s="53"/>
    </row>
    <row r="110" spans="1:5" x14ac:dyDescent="0.25">
      <c r="A110" s="59">
        <v>5127</v>
      </c>
      <c r="B110" s="53" t="s">
        <v>145</v>
      </c>
      <c r="C110" s="116">
        <v>260270.31</v>
      </c>
      <c r="D110" s="57">
        <f t="shared" si="6"/>
        <v>1.5096668589274357E-2</v>
      </c>
      <c r="E110" s="53"/>
    </row>
    <row r="111" spans="1:5" x14ac:dyDescent="0.25">
      <c r="A111" s="59">
        <v>5128</v>
      </c>
      <c r="B111" s="53" t="s">
        <v>146</v>
      </c>
      <c r="C111" s="116">
        <v>92978.84</v>
      </c>
      <c r="D111" s="57">
        <f t="shared" si="6"/>
        <v>5.3931266047793393E-3</v>
      </c>
      <c r="E111" s="53"/>
    </row>
    <row r="112" spans="1:5" x14ac:dyDescent="0.25">
      <c r="A112" s="59">
        <v>5129</v>
      </c>
      <c r="B112" s="53" t="s">
        <v>147</v>
      </c>
      <c r="C112" s="116">
        <v>214981.6</v>
      </c>
      <c r="D112" s="57">
        <f t="shared" si="6"/>
        <v>1.2469751036881404E-2</v>
      </c>
      <c r="E112" s="53"/>
    </row>
    <row r="113" spans="1:5" x14ac:dyDescent="0.25">
      <c r="A113" s="50">
        <v>5130</v>
      </c>
      <c r="B113" s="55" t="s">
        <v>148</v>
      </c>
      <c r="C113" s="115">
        <f>SUM(C114:C122)</f>
        <v>335376152.84000003</v>
      </c>
      <c r="D113" s="56">
        <f>SUM(D114:D122)</f>
        <v>0.99999999999999989</v>
      </c>
      <c r="E113" s="54"/>
    </row>
    <row r="114" spans="1:5" x14ac:dyDescent="0.25">
      <c r="A114" s="59">
        <v>5131</v>
      </c>
      <c r="B114" s="53" t="s">
        <v>149</v>
      </c>
      <c r="C114" s="116">
        <v>55437773.019999996</v>
      </c>
      <c r="D114" s="57">
        <f t="shared" ref="D114:D122" si="7">C114/$C$113</f>
        <v>0.16530028313148443</v>
      </c>
      <c r="E114" s="53"/>
    </row>
    <row r="115" spans="1:5" x14ac:dyDescent="0.25">
      <c r="A115" s="59">
        <v>5132</v>
      </c>
      <c r="B115" s="53" t="s">
        <v>150</v>
      </c>
      <c r="C115" s="116">
        <v>80593548.150000021</v>
      </c>
      <c r="D115" s="57">
        <f t="shared" si="7"/>
        <v>0.24030792728560305</v>
      </c>
      <c r="E115" s="53"/>
    </row>
    <row r="116" spans="1:5" x14ac:dyDescent="0.25">
      <c r="A116" s="59">
        <v>5133</v>
      </c>
      <c r="B116" s="53" t="s">
        <v>151</v>
      </c>
      <c r="C116" s="116">
        <v>7403321.6699999999</v>
      </c>
      <c r="D116" s="57">
        <f t="shared" si="7"/>
        <v>2.2074681241668212E-2</v>
      </c>
      <c r="E116" s="53"/>
    </row>
    <row r="117" spans="1:5" x14ac:dyDescent="0.25">
      <c r="A117" s="59">
        <v>5134</v>
      </c>
      <c r="B117" s="53" t="s">
        <v>152</v>
      </c>
      <c r="C117" s="116">
        <v>56363541.300000004</v>
      </c>
      <c r="D117" s="57">
        <f t="shared" si="7"/>
        <v>0.16806067104863506</v>
      </c>
      <c r="E117" s="53"/>
    </row>
    <row r="118" spans="1:5" x14ac:dyDescent="0.25">
      <c r="A118" s="59">
        <v>5135</v>
      </c>
      <c r="B118" s="53" t="s">
        <v>153</v>
      </c>
      <c r="C118" s="116">
        <v>91695126.560000002</v>
      </c>
      <c r="D118" s="57">
        <f t="shared" si="7"/>
        <v>0.27340979906745355</v>
      </c>
      <c r="E118" s="53"/>
    </row>
    <row r="119" spans="1:5" x14ac:dyDescent="0.25">
      <c r="A119" s="59">
        <v>5136</v>
      </c>
      <c r="B119" s="53" t="s">
        <v>154</v>
      </c>
      <c r="C119" s="116">
        <v>5030147.38</v>
      </c>
      <c r="D119" s="57">
        <f t="shared" si="7"/>
        <v>1.4998524305929895E-2</v>
      </c>
      <c r="E119" s="53"/>
    </row>
    <row r="120" spans="1:5" x14ac:dyDescent="0.25">
      <c r="A120" s="59">
        <v>5137</v>
      </c>
      <c r="B120" s="53" t="s">
        <v>155</v>
      </c>
      <c r="C120" s="116">
        <v>1791072.15</v>
      </c>
      <c r="D120" s="57">
        <f t="shared" si="7"/>
        <v>5.3404874939169504E-3</v>
      </c>
      <c r="E120" s="53"/>
    </row>
    <row r="121" spans="1:5" x14ac:dyDescent="0.25">
      <c r="A121" s="59">
        <v>5138</v>
      </c>
      <c r="B121" s="53" t="s">
        <v>156</v>
      </c>
      <c r="C121" s="116">
        <v>5021669.57</v>
      </c>
      <c r="D121" s="57">
        <f t="shared" si="7"/>
        <v>1.4973245794240234E-2</v>
      </c>
      <c r="E121" s="53"/>
    </row>
    <row r="122" spans="1:5" x14ac:dyDescent="0.25">
      <c r="A122" s="59">
        <v>5139</v>
      </c>
      <c r="B122" s="53" t="s">
        <v>157</v>
      </c>
      <c r="C122" s="116">
        <v>32039953.039999999</v>
      </c>
      <c r="D122" s="57">
        <f t="shared" si="7"/>
        <v>9.5534380631068588E-2</v>
      </c>
      <c r="E122" s="53"/>
    </row>
    <row r="123" spans="1:5" x14ac:dyDescent="0.25">
      <c r="A123" s="50">
        <v>5200</v>
      </c>
      <c r="B123" s="55" t="s">
        <v>158</v>
      </c>
      <c r="C123" s="115">
        <f>+C124+C127+C130+C133+C138+C142+C145+C147+C153</f>
        <v>680120787.31000006</v>
      </c>
      <c r="D123" s="56"/>
      <c r="E123" s="53"/>
    </row>
    <row r="124" spans="1:5" x14ac:dyDescent="0.25">
      <c r="A124" s="50">
        <v>5210</v>
      </c>
      <c r="B124" s="55" t="s">
        <v>159</v>
      </c>
      <c r="C124" s="115">
        <f>SUM(C125:C126)</f>
        <v>316176499.93000001</v>
      </c>
      <c r="D124" s="56">
        <f>SUM(D125:D126)</f>
        <v>1</v>
      </c>
      <c r="E124" s="53"/>
    </row>
    <row r="125" spans="1:5" x14ac:dyDescent="0.25">
      <c r="A125" s="59">
        <v>5211</v>
      </c>
      <c r="B125" s="53" t="s">
        <v>160</v>
      </c>
      <c r="C125" s="116">
        <v>0</v>
      </c>
      <c r="D125" s="57">
        <v>0</v>
      </c>
      <c r="E125" s="53"/>
    </row>
    <row r="126" spans="1:5" ht="33.75" x14ac:dyDescent="0.25">
      <c r="A126" s="59">
        <v>5212</v>
      </c>
      <c r="B126" s="53" t="s">
        <v>161</v>
      </c>
      <c r="C126" s="116">
        <v>316176499.93000001</v>
      </c>
      <c r="D126" s="57">
        <f>C126/$C$124</f>
        <v>1</v>
      </c>
      <c r="E126" s="50" t="s">
        <v>544</v>
      </c>
    </row>
    <row r="127" spans="1:5" x14ac:dyDescent="0.25">
      <c r="A127" s="50">
        <v>5220</v>
      </c>
      <c r="B127" s="55" t="s">
        <v>162</v>
      </c>
      <c r="C127" s="115">
        <f>SUM(C128:C129)</f>
        <v>0</v>
      </c>
      <c r="D127" s="56">
        <f>SUM(D128:D129)</f>
        <v>0</v>
      </c>
      <c r="E127" s="54"/>
    </row>
    <row r="128" spans="1:5" x14ac:dyDescent="0.25">
      <c r="A128" s="59">
        <v>5221</v>
      </c>
      <c r="B128" s="53" t="s">
        <v>163</v>
      </c>
      <c r="C128" s="116">
        <v>0</v>
      </c>
      <c r="D128" s="57">
        <v>0</v>
      </c>
      <c r="E128" s="53"/>
    </row>
    <row r="129" spans="1:5" x14ac:dyDescent="0.25">
      <c r="A129" s="59">
        <v>5222</v>
      </c>
      <c r="B129" s="53" t="s">
        <v>164</v>
      </c>
      <c r="C129" s="116">
        <v>0</v>
      </c>
      <c r="D129" s="57">
        <v>0</v>
      </c>
      <c r="E129" s="53"/>
    </row>
    <row r="130" spans="1:5" x14ac:dyDescent="0.25">
      <c r="A130" s="50">
        <v>5230</v>
      </c>
      <c r="B130" s="55" t="s">
        <v>108</v>
      </c>
      <c r="C130" s="115">
        <f>SUM(C131:C132)</f>
        <v>0</v>
      </c>
      <c r="D130" s="56">
        <f>SUM(D131:D132)</f>
        <v>0</v>
      </c>
      <c r="E130" s="53"/>
    </row>
    <row r="131" spans="1:5" x14ac:dyDescent="0.25">
      <c r="A131" s="59">
        <v>5231</v>
      </c>
      <c r="B131" s="53" t="s">
        <v>165</v>
      </c>
      <c r="C131" s="116">
        <v>0</v>
      </c>
      <c r="D131" s="57">
        <v>0</v>
      </c>
      <c r="E131" s="53"/>
    </row>
    <row r="132" spans="1:5" x14ac:dyDescent="0.25">
      <c r="A132" s="59">
        <v>5232</v>
      </c>
      <c r="B132" s="53" t="s">
        <v>166</v>
      </c>
      <c r="C132" s="116">
        <v>0</v>
      </c>
      <c r="D132" s="57">
        <v>0</v>
      </c>
      <c r="E132" s="53"/>
    </row>
    <row r="133" spans="1:5" x14ac:dyDescent="0.25">
      <c r="A133" s="50">
        <v>5240</v>
      </c>
      <c r="B133" s="55" t="s">
        <v>167</v>
      </c>
      <c r="C133" s="115">
        <f>SUM(C134:C137)</f>
        <v>247735155.14000002</v>
      </c>
      <c r="D133" s="56">
        <f>SUM(D134:D137)</f>
        <v>1</v>
      </c>
      <c r="E133" s="53"/>
    </row>
    <row r="134" spans="1:5" x14ac:dyDescent="0.25">
      <c r="A134" s="59">
        <v>5241</v>
      </c>
      <c r="B134" s="53" t="s">
        <v>168</v>
      </c>
      <c r="C134" s="116">
        <v>237821697.70000002</v>
      </c>
      <c r="D134" s="57">
        <f>C134/$C$133</f>
        <v>0.95998364691358518</v>
      </c>
      <c r="E134" s="53"/>
    </row>
    <row r="135" spans="1:5" x14ac:dyDescent="0.25">
      <c r="A135" s="59">
        <v>5242</v>
      </c>
      <c r="B135" s="53" t="s">
        <v>169</v>
      </c>
      <c r="C135" s="116">
        <v>475000</v>
      </c>
      <c r="D135" s="57">
        <f>C135/$C$133</f>
        <v>1.9173701840240161E-3</v>
      </c>
      <c r="E135" s="53"/>
    </row>
    <row r="136" spans="1:5" x14ac:dyDescent="0.25">
      <c r="A136" s="59">
        <v>5243</v>
      </c>
      <c r="B136" s="53" t="s">
        <v>170</v>
      </c>
      <c r="C136" s="116">
        <v>9438457.4399999995</v>
      </c>
      <c r="D136" s="57">
        <f>C136/$C$133</f>
        <v>3.8098982902390825E-2</v>
      </c>
      <c r="E136" s="53"/>
    </row>
    <row r="137" spans="1:5" x14ac:dyDescent="0.25">
      <c r="A137" s="59">
        <v>5248</v>
      </c>
      <c r="B137" s="53" t="s">
        <v>543</v>
      </c>
      <c r="C137" s="116">
        <v>0</v>
      </c>
      <c r="D137" s="57">
        <f>C137/$C$133</f>
        <v>0</v>
      </c>
      <c r="E137" s="53"/>
    </row>
    <row r="138" spans="1:5" x14ac:dyDescent="0.25">
      <c r="A138" s="50">
        <v>5250</v>
      </c>
      <c r="B138" s="55" t="s">
        <v>109</v>
      </c>
      <c r="C138" s="115">
        <f>SUM(C139:C141)</f>
        <v>3419026.49</v>
      </c>
      <c r="D138" s="119">
        <f>SUM(D139:D141)</f>
        <v>0.99999999999999978</v>
      </c>
      <c r="E138" s="53"/>
    </row>
    <row r="139" spans="1:5" x14ac:dyDescent="0.25">
      <c r="A139" s="59">
        <v>5251</v>
      </c>
      <c r="B139" s="53" t="s">
        <v>171</v>
      </c>
      <c r="C139" s="116">
        <v>1785383.93</v>
      </c>
      <c r="D139" s="57">
        <f>C139/$C$138</f>
        <v>0.52219072745470296</v>
      </c>
      <c r="E139" s="53"/>
    </row>
    <row r="140" spans="1:5" x14ac:dyDescent="0.25">
      <c r="A140" s="59">
        <v>5252</v>
      </c>
      <c r="B140" s="53" t="s">
        <v>172</v>
      </c>
      <c r="C140" s="116">
        <v>1206278.3999999999</v>
      </c>
      <c r="D140" s="57">
        <f>C140/$C$138</f>
        <v>0.35281341151586099</v>
      </c>
      <c r="E140" s="53"/>
    </row>
    <row r="141" spans="1:5" x14ac:dyDescent="0.25">
      <c r="A141" s="59">
        <v>5259</v>
      </c>
      <c r="B141" s="53" t="s">
        <v>173</v>
      </c>
      <c r="C141" s="116">
        <v>427364.16</v>
      </c>
      <c r="D141" s="57">
        <f>C141/$C$138</f>
        <v>0.12499586102943588</v>
      </c>
      <c r="E141" s="53"/>
    </row>
    <row r="142" spans="1:5" x14ac:dyDescent="0.25">
      <c r="A142" s="50">
        <v>5260</v>
      </c>
      <c r="B142" s="55" t="s">
        <v>174</v>
      </c>
      <c r="C142" s="115">
        <f>SUM(C143:C144)</f>
        <v>25030321.43</v>
      </c>
      <c r="D142" s="119">
        <f>SUM(D143:D144)</f>
        <v>1</v>
      </c>
      <c r="E142" s="54"/>
    </row>
    <row r="143" spans="1:5" x14ac:dyDescent="0.25">
      <c r="A143" s="59">
        <v>5261</v>
      </c>
      <c r="B143" s="53" t="s">
        <v>175</v>
      </c>
      <c r="C143" s="116">
        <v>0</v>
      </c>
      <c r="D143" s="57">
        <f>C143/$C$142</f>
        <v>0</v>
      </c>
      <c r="E143" s="53"/>
    </row>
    <row r="144" spans="1:5" x14ac:dyDescent="0.25">
      <c r="A144" s="59">
        <v>5262</v>
      </c>
      <c r="B144" s="53" t="s">
        <v>176</v>
      </c>
      <c r="C144" s="116">
        <v>25030321.43</v>
      </c>
      <c r="D144" s="57">
        <f>C144/$C$142</f>
        <v>1</v>
      </c>
      <c r="E144" s="53"/>
    </row>
    <row r="145" spans="1:5" x14ac:dyDescent="0.25">
      <c r="A145" s="50">
        <v>5270</v>
      </c>
      <c r="B145" s="55" t="s">
        <v>177</v>
      </c>
      <c r="C145" s="115">
        <f>SUM(C146)</f>
        <v>87759784.320000008</v>
      </c>
      <c r="D145" s="56">
        <f>D146</f>
        <v>1</v>
      </c>
      <c r="E145" s="53"/>
    </row>
    <row r="146" spans="1:5" x14ac:dyDescent="0.25">
      <c r="A146" s="59">
        <v>5271</v>
      </c>
      <c r="B146" s="53" t="s">
        <v>178</v>
      </c>
      <c r="C146" s="116">
        <v>87759784.320000008</v>
      </c>
      <c r="D146" s="57">
        <f>C146/$C$145</f>
        <v>1</v>
      </c>
      <c r="E146" s="53"/>
    </row>
    <row r="147" spans="1:5" x14ac:dyDescent="0.25">
      <c r="A147" s="50">
        <v>5280</v>
      </c>
      <c r="B147" s="55" t="s">
        <v>179</v>
      </c>
      <c r="C147" s="115">
        <f>SUM(C148:C152)</f>
        <v>0</v>
      </c>
      <c r="D147" s="119">
        <f>SUM(D148:D152)</f>
        <v>0</v>
      </c>
      <c r="E147" s="53"/>
    </row>
    <row r="148" spans="1:5" x14ac:dyDescent="0.25">
      <c r="A148" s="59">
        <v>5281</v>
      </c>
      <c r="B148" s="53" t="s">
        <v>180</v>
      </c>
      <c r="C148" s="116">
        <v>0</v>
      </c>
      <c r="D148" s="57">
        <f t="shared" ref="D148:D155" si="8">C148/$C$133</f>
        <v>0</v>
      </c>
      <c r="E148" s="53"/>
    </row>
    <row r="149" spans="1:5" x14ac:dyDescent="0.25">
      <c r="A149" s="59">
        <v>5282</v>
      </c>
      <c r="B149" s="53" t="s">
        <v>181</v>
      </c>
      <c r="C149" s="116">
        <v>0</v>
      </c>
      <c r="D149" s="57">
        <f t="shared" si="8"/>
        <v>0</v>
      </c>
      <c r="E149" s="53"/>
    </row>
    <row r="150" spans="1:5" x14ac:dyDescent="0.25">
      <c r="A150" s="59">
        <v>5283</v>
      </c>
      <c r="B150" s="53" t="s">
        <v>182</v>
      </c>
      <c r="C150" s="116">
        <v>0</v>
      </c>
      <c r="D150" s="57">
        <f t="shared" si="8"/>
        <v>0</v>
      </c>
      <c r="E150" s="53"/>
    </row>
    <row r="151" spans="1:5" x14ac:dyDescent="0.25">
      <c r="A151" s="59">
        <v>5284</v>
      </c>
      <c r="B151" s="53" t="s">
        <v>183</v>
      </c>
      <c r="C151" s="116">
        <v>0</v>
      </c>
      <c r="D151" s="57">
        <f t="shared" si="8"/>
        <v>0</v>
      </c>
      <c r="E151" s="53"/>
    </row>
    <row r="152" spans="1:5" x14ac:dyDescent="0.25">
      <c r="A152" s="59">
        <v>5285</v>
      </c>
      <c r="B152" s="53" t="s">
        <v>184</v>
      </c>
      <c r="C152" s="116">
        <v>0</v>
      </c>
      <c r="D152" s="57">
        <f t="shared" si="8"/>
        <v>0</v>
      </c>
      <c r="E152" s="53"/>
    </row>
    <row r="153" spans="1:5" x14ac:dyDescent="0.25">
      <c r="A153" s="50">
        <v>5290</v>
      </c>
      <c r="B153" s="55" t="s">
        <v>185</v>
      </c>
      <c r="C153" s="115">
        <f>SUM(C154:C155)</f>
        <v>0</v>
      </c>
      <c r="D153" s="119">
        <f>D154+D155</f>
        <v>0</v>
      </c>
      <c r="E153" s="53"/>
    </row>
    <row r="154" spans="1:5" x14ac:dyDescent="0.25">
      <c r="A154" s="59">
        <v>5291</v>
      </c>
      <c r="B154" s="53" t="s">
        <v>186</v>
      </c>
      <c r="C154" s="116">
        <v>0</v>
      </c>
      <c r="D154" s="57">
        <f t="shared" si="8"/>
        <v>0</v>
      </c>
      <c r="E154" s="53"/>
    </row>
    <row r="155" spans="1:5" x14ac:dyDescent="0.25">
      <c r="A155" s="59">
        <v>5292</v>
      </c>
      <c r="B155" s="53" t="s">
        <v>187</v>
      </c>
      <c r="C155" s="116">
        <v>0</v>
      </c>
      <c r="D155" s="57">
        <f t="shared" si="8"/>
        <v>0</v>
      </c>
      <c r="E155" s="53"/>
    </row>
    <row r="156" spans="1:5" x14ac:dyDescent="0.25">
      <c r="A156" s="50">
        <v>5300</v>
      </c>
      <c r="B156" s="55" t="s">
        <v>188</v>
      </c>
      <c r="C156" s="115">
        <f>+C157+C160+C163</f>
        <v>0</v>
      </c>
      <c r="D156" s="119"/>
      <c r="E156" s="53"/>
    </row>
    <row r="157" spans="1:5" x14ac:dyDescent="0.25">
      <c r="A157" s="50">
        <v>5310</v>
      </c>
      <c r="B157" s="55" t="s">
        <v>101</v>
      </c>
      <c r="C157" s="115">
        <f>SUM(C158:C159)</f>
        <v>0</v>
      </c>
      <c r="D157" s="119">
        <f>D158+D159</f>
        <v>0</v>
      </c>
      <c r="E157" s="53"/>
    </row>
    <row r="158" spans="1:5" x14ac:dyDescent="0.25">
      <c r="A158" s="59">
        <v>5311</v>
      </c>
      <c r="B158" s="53" t="s">
        <v>189</v>
      </c>
      <c r="C158" s="116">
        <v>0</v>
      </c>
      <c r="D158" s="57">
        <f t="shared" ref="D158:D165" si="9">C158/$C$133</f>
        <v>0</v>
      </c>
      <c r="E158" s="53"/>
    </row>
    <row r="159" spans="1:5" x14ac:dyDescent="0.25">
      <c r="A159" s="59">
        <v>5312</v>
      </c>
      <c r="B159" s="53" t="s">
        <v>190</v>
      </c>
      <c r="C159" s="116">
        <v>0</v>
      </c>
      <c r="D159" s="57">
        <f t="shared" si="9"/>
        <v>0</v>
      </c>
      <c r="E159" s="53"/>
    </row>
    <row r="160" spans="1:5" x14ac:dyDescent="0.25">
      <c r="A160" s="50">
        <v>5320</v>
      </c>
      <c r="B160" s="55" t="s">
        <v>102</v>
      </c>
      <c r="C160" s="115">
        <f>SUM(C161:C162)</f>
        <v>0</v>
      </c>
      <c r="D160" s="119">
        <f>D161+D162</f>
        <v>0</v>
      </c>
      <c r="E160" s="53"/>
    </row>
    <row r="161" spans="1:5" x14ac:dyDescent="0.25">
      <c r="A161" s="59">
        <v>5321</v>
      </c>
      <c r="B161" s="53" t="s">
        <v>191</v>
      </c>
      <c r="C161" s="116">
        <v>0</v>
      </c>
      <c r="D161" s="57">
        <f t="shared" si="9"/>
        <v>0</v>
      </c>
      <c r="E161" s="53"/>
    </row>
    <row r="162" spans="1:5" x14ac:dyDescent="0.25">
      <c r="A162" s="59">
        <v>5322</v>
      </c>
      <c r="B162" s="53" t="s">
        <v>192</v>
      </c>
      <c r="C162" s="116">
        <v>0</v>
      </c>
      <c r="D162" s="57">
        <f t="shared" si="9"/>
        <v>0</v>
      </c>
      <c r="E162" s="53"/>
    </row>
    <row r="163" spans="1:5" x14ac:dyDescent="0.25">
      <c r="A163" s="50">
        <v>5330</v>
      </c>
      <c r="B163" s="55" t="s">
        <v>103</v>
      </c>
      <c r="C163" s="115">
        <f>SUM(C164:C165)</f>
        <v>0</v>
      </c>
      <c r="D163" s="119">
        <f>SUM(D164:D165)</f>
        <v>0</v>
      </c>
      <c r="E163" s="53"/>
    </row>
    <row r="164" spans="1:5" x14ac:dyDescent="0.25">
      <c r="A164" s="59">
        <v>5331</v>
      </c>
      <c r="B164" s="53" t="s">
        <v>193</v>
      </c>
      <c r="C164" s="116">
        <v>0</v>
      </c>
      <c r="D164" s="57">
        <f t="shared" si="9"/>
        <v>0</v>
      </c>
      <c r="E164" s="53"/>
    </row>
    <row r="165" spans="1:5" x14ac:dyDescent="0.25">
      <c r="A165" s="59">
        <v>5332</v>
      </c>
      <c r="B165" s="53" t="s">
        <v>194</v>
      </c>
      <c r="C165" s="116">
        <v>0</v>
      </c>
      <c r="D165" s="57">
        <f t="shared" si="9"/>
        <v>0</v>
      </c>
      <c r="E165" s="53"/>
    </row>
    <row r="166" spans="1:5" x14ac:dyDescent="0.25">
      <c r="A166" s="50">
        <v>5400</v>
      </c>
      <c r="B166" s="55" t="s">
        <v>195</v>
      </c>
      <c r="C166" s="115">
        <f>C167+C170+C173+C176+C178</f>
        <v>5119423.18</v>
      </c>
      <c r="D166" s="120"/>
      <c r="E166" s="53"/>
    </row>
    <row r="167" spans="1:5" x14ac:dyDescent="0.25">
      <c r="A167" s="50">
        <v>5410</v>
      </c>
      <c r="B167" s="55" t="s">
        <v>196</v>
      </c>
      <c r="C167" s="115">
        <f>SUM(C168:C169)</f>
        <v>5119423.18</v>
      </c>
      <c r="D167" s="119">
        <f>SUM(D168:D169)</f>
        <v>1</v>
      </c>
      <c r="E167" s="53"/>
    </row>
    <row r="168" spans="1:5" x14ac:dyDescent="0.25">
      <c r="A168" s="59">
        <v>5411</v>
      </c>
      <c r="B168" s="53" t="s">
        <v>197</v>
      </c>
      <c r="C168" s="116">
        <v>5119423.18</v>
      </c>
      <c r="D168" s="57">
        <f>C168/$C$167</f>
        <v>1</v>
      </c>
      <c r="E168" s="53"/>
    </row>
    <row r="169" spans="1:5" x14ac:dyDescent="0.25">
      <c r="A169" s="59">
        <v>5412</v>
      </c>
      <c r="B169" s="53" t="s">
        <v>198</v>
      </c>
      <c r="C169" s="116">
        <v>0</v>
      </c>
      <c r="D169" s="57">
        <f>C169/$C$167</f>
        <v>0</v>
      </c>
      <c r="E169" s="53"/>
    </row>
    <row r="170" spans="1:5" x14ac:dyDescent="0.25">
      <c r="A170" s="50">
        <v>5420</v>
      </c>
      <c r="B170" s="55" t="s">
        <v>199</v>
      </c>
      <c r="C170" s="115">
        <f>SUM(C171:C172)</f>
        <v>0</v>
      </c>
      <c r="D170" s="119">
        <f>SUM(D171:D172)</f>
        <v>0</v>
      </c>
      <c r="E170" s="53"/>
    </row>
    <row r="171" spans="1:5" x14ac:dyDescent="0.25">
      <c r="A171" s="59">
        <v>5421</v>
      </c>
      <c r="B171" s="53" t="s">
        <v>200</v>
      </c>
      <c r="C171" s="116">
        <v>0</v>
      </c>
      <c r="D171" s="57">
        <f t="shared" ref="D171:D180" si="10">C171/$C$133</f>
        <v>0</v>
      </c>
      <c r="E171" s="53"/>
    </row>
    <row r="172" spans="1:5" x14ac:dyDescent="0.25">
      <c r="A172" s="59">
        <v>5422</v>
      </c>
      <c r="B172" s="53" t="s">
        <v>201</v>
      </c>
      <c r="C172" s="116">
        <v>0</v>
      </c>
      <c r="D172" s="57">
        <f t="shared" si="10"/>
        <v>0</v>
      </c>
      <c r="E172" s="53"/>
    </row>
    <row r="173" spans="1:5" x14ac:dyDescent="0.25">
      <c r="A173" s="50">
        <v>5430</v>
      </c>
      <c r="B173" s="55" t="s">
        <v>202</v>
      </c>
      <c r="C173" s="115">
        <f>SUM(C174:C175)</f>
        <v>0</v>
      </c>
      <c r="D173" s="119">
        <f>SUM(D174:D175)</f>
        <v>0</v>
      </c>
      <c r="E173" s="53"/>
    </row>
    <row r="174" spans="1:5" x14ac:dyDescent="0.25">
      <c r="A174" s="59">
        <v>5431</v>
      </c>
      <c r="B174" s="53" t="s">
        <v>203</v>
      </c>
      <c r="C174" s="116">
        <v>0</v>
      </c>
      <c r="D174" s="57">
        <f t="shared" si="10"/>
        <v>0</v>
      </c>
      <c r="E174" s="53"/>
    </row>
    <row r="175" spans="1:5" x14ac:dyDescent="0.25">
      <c r="A175" s="59">
        <v>5432</v>
      </c>
      <c r="B175" s="53" t="s">
        <v>204</v>
      </c>
      <c r="C175" s="116">
        <v>0</v>
      </c>
      <c r="D175" s="57">
        <f t="shared" si="10"/>
        <v>0</v>
      </c>
      <c r="E175" s="53"/>
    </row>
    <row r="176" spans="1:5" x14ac:dyDescent="0.25">
      <c r="A176" s="50">
        <v>5440</v>
      </c>
      <c r="B176" s="55" t="s">
        <v>205</v>
      </c>
      <c r="C176" s="115">
        <f>C177</f>
        <v>0</v>
      </c>
      <c r="D176" s="119">
        <f>D177</f>
        <v>0</v>
      </c>
      <c r="E176" s="53"/>
    </row>
    <row r="177" spans="1:5" x14ac:dyDescent="0.25">
      <c r="A177" s="59">
        <v>5441</v>
      </c>
      <c r="B177" s="53" t="s">
        <v>205</v>
      </c>
      <c r="C177" s="116">
        <v>0</v>
      </c>
      <c r="D177" s="57">
        <f t="shared" si="10"/>
        <v>0</v>
      </c>
      <c r="E177" s="53"/>
    </row>
    <row r="178" spans="1:5" x14ac:dyDescent="0.25">
      <c r="A178" s="50">
        <v>5450</v>
      </c>
      <c r="B178" s="55" t="s">
        <v>206</v>
      </c>
      <c r="C178" s="115">
        <f>SUM(C179:C180)</f>
        <v>0</v>
      </c>
      <c r="D178" s="56">
        <f>SUM(D179:D180)</f>
        <v>0</v>
      </c>
      <c r="E178" s="53"/>
    </row>
    <row r="179" spans="1:5" x14ac:dyDescent="0.25">
      <c r="A179" s="59">
        <v>5451</v>
      </c>
      <c r="B179" s="53" t="s">
        <v>207</v>
      </c>
      <c r="C179" s="116">
        <v>0</v>
      </c>
      <c r="D179" s="57">
        <f t="shared" si="10"/>
        <v>0</v>
      </c>
      <c r="E179" s="53"/>
    </row>
    <row r="180" spans="1:5" x14ac:dyDescent="0.25">
      <c r="A180" s="59">
        <v>5452</v>
      </c>
      <c r="B180" s="53" t="s">
        <v>208</v>
      </c>
      <c r="C180" s="116">
        <v>0</v>
      </c>
      <c r="D180" s="57">
        <f t="shared" si="10"/>
        <v>0</v>
      </c>
      <c r="E180" s="53"/>
    </row>
    <row r="181" spans="1:5" x14ac:dyDescent="0.25">
      <c r="A181" s="50">
        <v>5500</v>
      </c>
      <c r="B181" s="55" t="s">
        <v>209</v>
      </c>
      <c r="C181" s="115">
        <f>C182+C191+C194+C200</f>
        <v>19995584.379999999</v>
      </c>
      <c r="D181" s="120"/>
      <c r="E181" s="53"/>
    </row>
    <row r="182" spans="1:5" x14ac:dyDescent="0.25">
      <c r="A182" s="50">
        <v>5510</v>
      </c>
      <c r="B182" s="55" t="s">
        <v>210</v>
      </c>
      <c r="C182" s="115">
        <f>SUM(C183:C190)</f>
        <v>19995584.379999999</v>
      </c>
      <c r="D182" s="119">
        <f>SUM(D183:D190)</f>
        <v>0.99999999999999978</v>
      </c>
      <c r="E182" s="53"/>
    </row>
    <row r="183" spans="1:5" x14ac:dyDescent="0.25">
      <c r="A183" s="59">
        <v>5511</v>
      </c>
      <c r="B183" s="53" t="s">
        <v>211</v>
      </c>
      <c r="C183" s="116">
        <v>0</v>
      </c>
      <c r="D183" s="57">
        <f t="shared" ref="D183:D190" si="11">C183/$C$182</f>
        <v>0</v>
      </c>
      <c r="E183" s="53"/>
    </row>
    <row r="184" spans="1:5" x14ac:dyDescent="0.25">
      <c r="A184" s="59">
        <v>5512</v>
      </c>
      <c r="B184" s="53" t="s">
        <v>212</v>
      </c>
      <c r="C184" s="116">
        <v>0</v>
      </c>
      <c r="D184" s="57">
        <f t="shared" si="11"/>
        <v>0</v>
      </c>
      <c r="E184" s="53"/>
    </row>
    <row r="185" spans="1:5" x14ac:dyDescent="0.25">
      <c r="A185" s="59">
        <v>5513</v>
      </c>
      <c r="B185" s="53" t="s">
        <v>213</v>
      </c>
      <c r="C185" s="116">
        <v>0</v>
      </c>
      <c r="D185" s="57">
        <f t="shared" si="11"/>
        <v>0</v>
      </c>
      <c r="E185" s="53"/>
    </row>
    <row r="186" spans="1:5" x14ac:dyDescent="0.25">
      <c r="A186" s="59">
        <v>5514</v>
      </c>
      <c r="B186" s="53" t="s">
        <v>214</v>
      </c>
      <c r="C186" s="116">
        <v>0</v>
      </c>
      <c r="D186" s="57">
        <f t="shared" si="11"/>
        <v>0</v>
      </c>
      <c r="E186" s="53"/>
    </row>
    <row r="187" spans="1:5" x14ac:dyDescent="0.25">
      <c r="A187" s="59">
        <v>5515</v>
      </c>
      <c r="B187" s="53" t="s">
        <v>215</v>
      </c>
      <c r="C187" s="116">
        <v>19819131.249999996</v>
      </c>
      <c r="D187" s="57">
        <f t="shared" si="11"/>
        <v>0.99117539519492637</v>
      </c>
      <c r="E187" s="53"/>
    </row>
    <row r="188" spans="1:5" x14ac:dyDescent="0.25">
      <c r="A188" s="59">
        <v>5516</v>
      </c>
      <c r="B188" s="53" t="s">
        <v>216</v>
      </c>
      <c r="C188" s="116">
        <v>50709.78</v>
      </c>
      <c r="D188" s="57">
        <f t="shared" si="11"/>
        <v>2.536048911414711E-3</v>
      </c>
      <c r="E188" s="53"/>
    </row>
    <row r="189" spans="1:5" x14ac:dyDescent="0.25">
      <c r="A189" s="59">
        <v>5517</v>
      </c>
      <c r="B189" s="53" t="s">
        <v>217</v>
      </c>
      <c r="C189" s="116">
        <v>125743.35</v>
      </c>
      <c r="D189" s="57">
        <f t="shared" si="11"/>
        <v>6.2885558936587585E-3</v>
      </c>
      <c r="E189" s="53"/>
    </row>
    <row r="190" spans="1:5" x14ac:dyDescent="0.25">
      <c r="A190" s="59">
        <v>5518</v>
      </c>
      <c r="B190" s="53" t="s">
        <v>218</v>
      </c>
      <c r="C190" s="116">
        <v>0</v>
      </c>
      <c r="D190" s="57">
        <f t="shared" si="11"/>
        <v>0</v>
      </c>
      <c r="E190" s="53"/>
    </row>
    <row r="191" spans="1:5" x14ac:dyDescent="0.25">
      <c r="A191" s="50">
        <v>5520</v>
      </c>
      <c r="B191" s="55" t="s">
        <v>219</v>
      </c>
      <c r="C191" s="115">
        <f>SUM(C192:C193)</f>
        <v>0</v>
      </c>
      <c r="D191" s="119">
        <f>SUM(D192:D193)</f>
        <v>0</v>
      </c>
      <c r="E191" s="53"/>
    </row>
    <row r="192" spans="1:5" x14ac:dyDescent="0.25">
      <c r="A192" s="59">
        <v>5521</v>
      </c>
      <c r="B192" s="53" t="s">
        <v>220</v>
      </c>
      <c r="C192" s="116">
        <v>0</v>
      </c>
      <c r="D192" s="57">
        <f>C192/$C$133</f>
        <v>0</v>
      </c>
      <c r="E192" s="53"/>
    </row>
    <row r="193" spans="1:5" x14ac:dyDescent="0.25">
      <c r="A193" s="59">
        <v>5522</v>
      </c>
      <c r="B193" s="53" t="s">
        <v>221</v>
      </c>
      <c r="C193" s="116">
        <v>0</v>
      </c>
      <c r="D193" s="57">
        <f>C193/$C$133</f>
        <v>0</v>
      </c>
      <c r="E193" s="53"/>
    </row>
    <row r="194" spans="1:5" x14ac:dyDescent="0.25">
      <c r="A194" s="50">
        <v>5530</v>
      </c>
      <c r="B194" s="55" t="s">
        <v>222</v>
      </c>
      <c r="C194" s="115">
        <f>SUM(C195:C199)</f>
        <v>0</v>
      </c>
      <c r="D194" s="119">
        <f>SUM(D195:D199)</f>
        <v>0</v>
      </c>
      <c r="E194" s="53"/>
    </row>
    <row r="195" spans="1:5" x14ac:dyDescent="0.25">
      <c r="A195" s="59">
        <v>5531</v>
      </c>
      <c r="B195" s="53" t="s">
        <v>223</v>
      </c>
      <c r="C195" s="116">
        <v>0</v>
      </c>
      <c r="D195" s="57">
        <f>C195/$C$133</f>
        <v>0</v>
      </c>
      <c r="E195" s="53"/>
    </row>
    <row r="196" spans="1:5" x14ac:dyDescent="0.25">
      <c r="A196" s="59">
        <v>5532</v>
      </c>
      <c r="B196" s="53" t="s">
        <v>224</v>
      </c>
      <c r="C196" s="116">
        <v>0</v>
      </c>
      <c r="D196" s="57">
        <f>C196/$C$133</f>
        <v>0</v>
      </c>
      <c r="E196" s="53"/>
    </row>
    <row r="197" spans="1:5" x14ac:dyDescent="0.25">
      <c r="A197" s="59">
        <v>5533</v>
      </c>
      <c r="B197" s="53" t="s">
        <v>225</v>
      </c>
      <c r="C197" s="116">
        <v>0</v>
      </c>
      <c r="D197" s="57">
        <f>C197/$C$133</f>
        <v>0</v>
      </c>
      <c r="E197" s="53"/>
    </row>
    <row r="198" spans="1:5" x14ac:dyDescent="0.25">
      <c r="A198" s="59">
        <v>5534</v>
      </c>
      <c r="B198" s="53" t="s">
        <v>226</v>
      </c>
      <c r="C198" s="116">
        <v>0</v>
      </c>
      <c r="D198" s="57">
        <f>C198/$C$133</f>
        <v>0</v>
      </c>
      <c r="E198" s="53"/>
    </row>
    <row r="199" spans="1:5" x14ac:dyDescent="0.25">
      <c r="A199" s="59">
        <v>5535</v>
      </c>
      <c r="B199" s="53" t="s">
        <v>227</v>
      </c>
      <c r="C199" s="116">
        <v>0</v>
      </c>
      <c r="D199" s="57">
        <f>C199/$C$133</f>
        <v>0</v>
      </c>
      <c r="E199" s="53"/>
    </row>
    <row r="200" spans="1:5" x14ac:dyDescent="0.25">
      <c r="A200" s="50">
        <v>5590</v>
      </c>
      <c r="B200" s="55" t="s">
        <v>228</v>
      </c>
      <c r="C200" s="115">
        <f>SUM(C201:C209)</f>
        <v>0</v>
      </c>
      <c r="D200" s="119">
        <f>SUM(D201:D209)</f>
        <v>0</v>
      </c>
      <c r="E200" s="53"/>
    </row>
    <row r="201" spans="1:5" x14ac:dyDescent="0.25">
      <c r="A201" s="59">
        <v>5591</v>
      </c>
      <c r="B201" s="53" t="s">
        <v>229</v>
      </c>
      <c r="C201" s="116">
        <v>0</v>
      </c>
      <c r="D201" s="57">
        <f t="shared" ref="D201:D209" si="12">C201/$C$133</f>
        <v>0</v>
      </c>
      <c r="E201" s="53"/>
    </row>
    <row r="202" spans="1:5" x14ac:dyDescent="0.25">
      <c r="A202" s="59">
        <v>5592</v>
      </c>
      <c r="B202" s="53" t="s">
        <v>230</v>
      </c>
      <c r="C202" s="116">
        <v>0</v>
      </c>
      <c r="D202" s="57">
        <f t="shared" si="12"/>
        <v>0</v>
      </c>
      <c r="E202" s="53"/>
    </row>
    <row r="203" spans="1:5" x14ac:dyDescent="0.25">
      <c r="A203" s="59">
        <v>5593</v>
      </c>
      <c r="B203" s="53" t="s">
        <v>231</v>
      </c>
      <c r="C203" s="116">
        <v>0</v>
      </c>
      <c r="D203" s="57">
        <f t="shared" si="12"/>
        <v>0</v>
      </c>
      <c r="E203" s="53"/>
    </row>
    <row r="204" spans="1:5" x14ac:dyDescent="0.25">
      <c r="A204" s="59">
        <v>5594</v>
      </c>
      <c r="B204" s="53" t="s">
        <v>232</v>
      </c>
      <c r="C204" s="116">
        <v>0</v>
      </c>
      <c r="D204" s="57">
        <f t="shared" si="12"/>
        <v>0</v>
      </c>
      <c r="E204" s="53"/>
    </row>
    <row r="205" spans="1:5" x14ac:dyDescent="0.25">
      <c r="A205" s="59">
        <v>5595</v>
      </c>
      <c r="B205" s="53" t="s">
        <v>233</v>
      </c>
      <c r="C205" s="116">
        <v>0</v>
      </c>
      <c r="D205" s="57">
        <f t="shared" si="12"/>
        <v>0</v>
      </c>
      <c r="E205" s="53"/>
    </row>
    <row r="206" spans="1:5" x14ac:dyDescent="0.25">
      <c r="A206" s="59">
        <v>5596</v>
      </c>
      <c r="B206" s="53" t="s">
        <v>127</v>
      </c>
      <c r="C206" s="116">
        <v>0</v>
      </c>
      <c r="D206" s="57">
        <f t="shared" si="12"/>
        <v>0</v>
      </c>
      <c r="E206" s="53"/>
    </row>
    <row r="207" spans="1:5" x14ac:dyDescent="0.25">
      <c r="A207" s="59">
        <v>5597</v>
      </c>
      <c r="B207" s="53" t="s">
        <v>234</v>
      </c>
      <c r="C207" s="116">
        <v>0</v>
      </c>
      <c r="D207" s="57">
        <f t="shared" si="12"/>
        <v>0</v>
      </c>
      <c r="E207" s="53"/>
    </row>
    <row r="208" spans="1:5" x14ac:dyDescent="0.25">
      <c r="A208" s="59">
        <v>5598</v>
      </c>
      <c r="B208" s="53" t="s">
        <v>235</v>
      </c>
      <c r="C208" s="116">
        <v>0</v>
      </c>
      <c r="D208" s="57">
        <f t="shared" si="12"/>
        <v>0</v>
      </c>
      <c r="E208" s="53"/>
    </row>
    <row r="209" spans="1:5" x14ac:dyDescent="0.25">
      <c r="A209" s="59">
        <v>5599</v>
      </c>
      <c r="B209" s="53" t="s">
        <v>236</v>
      </c>
      <c r="C209" s="116">
        <v>0</v>
      </c>
      <c r="D209" s="57">
        <f t="shared" si="12"/>
        <v>0</v>
      </c>
      <c r="E209" s="53"/>
    </row>
    <row r="210" spans="1:5" x14ac:dyDescent="0.25">
      <c r="A210" s="50">
        <v>5600</v>
      </c>
      <c r="B210" s="55" t="s">
        <v>237</v>
      </c>
      <c r="C210" s="115">
        <f>C211</f>
        <v>0</v>
      </c>
      <c r="D210" s="119"/>
      <c r="E210" s="53"/>
    </row>
    <row r="211" spans="1:5" x14ac:dyDescent="0.25">
      <c r="A211" s="50">
        <v>5610</v>
      </c>
      <c r="B211" s="55" t="s">
        <v>238</v>
      </c>
      <c r="C211" s="115">
        <f>C212</f>
        <v>0</v>
      </c>
      <c r="D211" s="119">
        <f>SUM(D212)</f>
        <v>0</v>
      </c>
      <c r="E211" s="53"/>
    </row>
    <row r="212" spans="1:5" x14ac:dyDescent="0.25">
      <c r="A212" s="59">
        <v>5611</v>
      </c>
      <c r="B212" s="53" t="s">
        <v>239</v>
      </c>
      <c r="C212" s="116">
        <v>0</v>
      </c>
      <c r="D212" s="57">
        <v>0</v>
      </c>
      <c r="E212" s="53"/>
    </row>
    <row r="213" spans="1:5" x14ac:dyDescent="0.25">
      <c r="A213" s="2"/>
      <c r="B213" s="2"/>
      <c r="C213" s="104"/>
      <c r="D213" s="5"/>
      <c r="E213" s="47"/>
    </row>
    <row r="214" spans="1:5" x14ac:dyDescent="0.25">
      <c r="A214" s="2"/>
      <c r="B214" s="2" t="s">
        <v>515</v>
      </c>
      <c r="C214" s="104"/>
      <c r="D214" s="5"/>
      <c r="E214" s="47"/>
    </row>
  </sheetData>
  <mergeCells count="4">
    <mergeCell ref="A1:E1"/>
    <mergeCell ref="A2:E2"/>
    <mergeCell ref="A4:E4"/>
    <mergeCell ref="A3:E3"/>
  </mergeCells>
  <pageMargins left="0.70866141732283472" right="0.70866141732283472" top="0.74803149606299213" bottom="0.74803149606299213" header="0" footer="0"/>
  <pageSetup scale="65" orientation="portrait" r:id="rId1"/>
  <headerFooter>
    <oddFooter xml:space="preserve">&amp;R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73"/>
  <sheetViews>
    <sheetView showGridLines="0" topLeftCell="A155" workbookViewId="0">
      <selection activeCell="E178" sqref="E178"/>
    </sheetView>
  </sheetViews>
  <sheetFormatPr baseColWidth="10" defaultColWidth="14.42578125" defaultRowHeight="15" customHeight="1" x14ac:dyDescent="0.25"/>
  <cols>
    <col min="1" max="1" width="10" customWidth="1"/>
    <col min="2" max="2" width="64.5703125" customWidth="1"/>
    <col min="3" max="3" width="16.5703125" bestFit="1" customWidth="1"/>
    <col min="4" max="4" width="17.7109375" bestFit="1" customWidth="1"/>
    <col min="5" max="5" width="22.85546875" bestFit="1" customWidth="1"/>
    <col min="6" max="6" width="28.5703125" bestFit="1" customWidth="1"/>
    <col min="7" max="7" width="16.42578125" bestFit="1" customWidth="1"/>
    <col min="8" max="8" width="17.5703125" bestFit="1" customWidth="1"/>
    <col min="9" max="9" width="6.85546875" customWidth="1"/>
    <col min="10" max="10" width="16.28515625" customWidth="1"/>
    <col min="11" max="26" width="9.140625" customWidth="1"/>
  </cols>
  <sheetData>
    <row r="1" spans="1:8" ht="11.25" customHeight="1" x14ac:dyDescent="0.25">
      <c r="A1" s="158" t="s">
        <v>513</v>
      </c>
      <c r="B1" s="158"/>
      <c r="C1" s="158"/>
      <c r="D1" s="158"/>
      <c r="E1" s="158"/>
      <c r="F1" s="158"/>
      <c r="G1" s="158"/>
      <c r="H1" s="158"/>
    </row>
    <row r="2" spans="1:8" ht="11.25" customHeight="1" x14ac:dyDescent="0.25">
      <c r="A2" s="158" t="s">
        <v>240</v>
      </c>
      <c r="B2" s="158"/>
      <c r="C2" s="158"/>
      <c r="D2" s="158"/>
      <c r="E2" s="158"/>
      <c r="F2" s="158"/>
      <c r="G2" s="158"/>
      <c r="H2" s="158"/>
    </row>
    <row r="3" spans="1:8" ht="11.25" customHeight="1" x14ac:dyDescent="0.25">
      <c r="A3" s="158" t="str">
        <f>'Notas a los Edos Financieros'!A3</f>
        <v>Del 01 de enero al 31 de Marzo de 2026</v>
      </c>
      <c r="B3" s="158"/>
      <c r="C3" s="158"/>
      <c r="D3" s="158"/>
      <c r="E3" s="158"/>
      <c r="F3" s="158"/>
      <c r="G3" s="158"/>
      <c r="H3" s="158"/>
    </row>
    <row r="4" spans="1:8" ht="11.25" customHeight="1" x14ac:dyDescent="0.25">
      <c r="A4" s="159" t="s">
        <v>0</v>
      </c>
      <c r="B4" s="159"/>
      <c r="C4" s="159"/>
      <c r="D4" s="159"/>
      <c r="E4" s="159"/>
      <c r="F4" s="159"/>
      <c r="G4" s="159"/>
      <c r="H4" s="159"/>
    </row>
    <row r="5" spans="1:8" ht="9.75" customHeight="1" x14ac:dyDescent="0.25">
      <c r="A5" s="134" t="s">
        <v>48</v>
      </c>
      <c r="B5" s="135"/>
      <c r="C5" s="135"/>
      <c r="D5" s="135"/>
      <c r="E5" s="135"/>
      <c r="F5" s="135"/>
      <c r="G5" s="135"/>
      <c r="H5" s="135"/>
    </row>
    <row r="6" spans="1:8" ht="9.75" customHeight="1" x14ac:dyDescent="0.25">
      <c r="A6" s="136"/>
      <c r="B6" s="136"/>
      <c r="C6" s="136"/>
      <c r="D6" s="136"/>
      <c r="E6" s="136"/>
      <c r="F6" s="136"/>
      <c r="G6" s="136"/>
      <c r="H6" s="136"/>
    </row>
    <row r="7" spans="1:8" x14ac:dyDescent="0.25">
      <c r="A7" s="137" t="s">
        <v>241</v>
      </c>
      <c r="B7" s="137"/>
      <c r="C7" s="135"/>
      <c r="D7" s="135"/>
      <c r="E7" s="135"/>
      <c r="F7" s="135"/>
      <c r="G7" s="135"/>
      <c r="H7" s="135"/>
    </row>
    <row r="8" spans="1:8" x14ac:dyDescent="0.25">
      <c r="A8" s="138" t="s">
        <v>49</v>
      </c>
      <c r="B8" s="138" t="s">
        <v>50</v>
      </c>
      <c r="C8" s="138" t="s">
        <v>51</v>
      </c>
      <c r="D8" s="138" t="s">
        <v>242</v>
      </c>
      <c r="E8" s="138"/>
      <c r="F8" s="138"/>
      <c r="G8" s="138"/>
      <c r="H8" s="138"/>
    </row>
    <row r="9" spans="1:8" x14ac:dyDescent="0.25">
      <c r="A9" s="139">
        <v>1114</v>
      </c>
      <c r="B9" s="136" t="s">
        <v>243</v>
      </c>
      <c r="C9" s="140">
        <v>618976980.49000001</v>
      </c>
      <c r="D9" s="141" t="s">
        <v>511</v>
      </c>
      <c r="E9" s="136"/>
      <c r="F9" s="136"/>
      <c r="G9" s="136"/>
      <c r="H9" s="136"/>
    </row>
    <row r="10" spans="1:8" x14ac:dyDescent="0.25">
      <c r="A10" s="139">
        <v>1115</v>
      </c>
      <c r="B10" s="136" t="s">
        <v>244</v>
      </c>
      <c r="C10" s="142">
        <v>0</v>
      </c>
      <c r="D10" s="141"/>
      <c r="E10" s="136"/>
      <c r="F10" s="136"/>
      <c r="G10" s="136"/>
      <c r="H10" s="136"/>
    </row>
    <row r="11" spans="1:8" x14ac:dyDescent="0.25">
      <c r="A11" s="139">
        <v>1121</v>
      </c>
      <c r="B11" s="136" t="s">
        <v>245</v>
      </c>
      <c r="C11" s="142">
        <v>0</v>
      </c>
      <c r="D11" s="141"/>
      <c r="E11" s="136"/>
      <c r="F11" s="136"/>
      <c r="G11" s="136"/>
      <c r="H11" s="136"/>
    </row>
    <row r="12" spans="1:8" x14ac:dyDescent="0.25">
      <c r="A12" s="136"/>
      <c r="B12" s="136"/>
      <c r="C12" s="136"/>
      <c r="D12" s="136"/>
      <c r="E12" s="136"/>
      <c r="F12" s="136"/>
      <c r="G12" s="136"/>
      <c r="H12" s="136"/>
    </row>
    <row r="13" spans="1:8" x14ac:dyDescent="0.25">
      <c r="A13" s="137" t="s">
        <v>246</v>
      </c>
      <c r="B13" s="137"/>
      <c r="C13" s="135"/>
      <c r="D13" s="135"/>
      <c r="E13" s="135"/>
      <c r="F13" s="135"/>
      <c r="G13" s="135"/>
      <c r="H13" s="135"/>
    </row>
    <row r="14" spans="1:8" x14ac:dyDescent="0.25">
      <c r="A14" s="138" t="s">
        <v>49</v>
      </c>
      <c r="B14" s="138" t="s">
        <v>50</v>
      </c>
      <c r="C14" s="138" t="s">
        <v>51</v>
      </c>
      <c r="D14" s="138">
        <f>H1-1</f>
        <v>-1</v>
      </c>
      <c r="E14" s="138">
        <f t="shared" ref="E14:G14" si="0">D14-1</f>
        <v>-2</v>
      </c>
      <c r="F14" s="138">
        <f t="shared" si="0"/>
        <v>-3</v>
      </c>
      <c r="G14" s="138">
        <f t="shared" si="0"/>
        <v>-4</v>
      </c>
      <c r="H14" s="138" t="s">
        <v>247</v>
      </c>
    </row>
    <row r="15" spans="1:8" x14ac:dyDescent="0.25">
      <c r="A15" s="139">
        <v>1122</v>
      </c>
      <c r="B15" s="136" t="s">
        <v>248</v>
      </c>
      <c r="C15" s="142">
        <v>0</v>
      </c>
      <c r="D15" s="142">
        <v>0</v>
      </c>
      <c r="E15" s="142">
        <v>0</v>
      </c>
      <c r="F15" s="142">
        <v>0</v>
      </c>
      <c r="G15" s="142">
        <v>0</v>
      </c>
      <c r="H15" s="143"/>
    </row>
    <row r="16" spans="1:8" x14ac:dyDescent="0.25">
      <c r="A16" s="139">
        <v>1124</v>
      </c>
      <c r="B16" s="136" t="s">
        <v>249</v>
      </c>
      <c r="C16" s="142">
        <v>0</v>
      </c>
      <c r="D16" s="142">
        <v>0</v>
      </c>
      <c r="E16" s="142">
        <v>0</v>
      </c>
      <c r="F16" s="142">
        <v>0</v>
      </c>
      <c r="G16" s="142">
        <v>0</v>
      </c>
      <c r="H16" s="143"/>
    </row>
    <row r="17" spans="1:8" x14ac:dyDescent="0.25">
      <c r="A17" s="144"/>
      <c r="B17" s="144"/>
      <c r="C17" s="144"/>
      <c r="D17" s="144"/>
      <c r="E17" s="144"/>
      <c r="F17" s="144"/>
      <c r="G17" s="144"/>
      <c r="H17" s="144"/>
    </row>
    <row r="18" spans="1:8" x14ac:dyDescent="0.25">
      <c r="A18" s="137" t="s">
        <v>250</v>
      </c>
      <c r="B18" s="137"/>
      <c r="C18" s="135"/>
      <c r="D18" s="135"/>
      <c r="E18" s="135"/>
      <c r="F18" s="135"/>
      <c r="G18" s="135"/>
      <c r="H18" s="135"/>
    </row>
    <row r="19" spans="1:8" x14ac:dyDescent="0.25">
      <c r="A19" s="138" t="s">
        <v>49</v>
      </c>
      <c r="B19" s="138" t="s">
        <v>50</v>
      </c>
      <c r="C19" s="138" t="s">
        <v>51</v>
      </c>
      <c r="D19" s="138" t="s">
        <v>251</v>
      </c>
      <c r="E19" s="138" t="s">
        <v>252</v>
      </c>
      <c r="F19" s="138" t="s">
        <v>253</v>
      </c>
      <c r="G19" s="138" t="s">
        <v>254</v>
      </c>
      <c r="H19" s="138" t="s">
        <v>255</v>
      </c>
    </row>
    <row r="20" spans="1:8" x14ac:dyDescent="0.25">
      <c r="A20" s="139">
        <v>1123</v>
      </c>
      <c r="B20" s="136" t="s">
        <v>256</v>
      </c>
      <c r="C20" s="142">
        <v>1494550.68</v>
      </c>
      <c r="D20" s="142">
        <f>C20</f>
        <v>1494550.68</v>
      </c>
      <c r="E20" s="142">
        <v>0</v>
      </c>
      <c r="F20" s="142">
        <v>0</v>
      </c>
      <c r="G20" s="142">
        <v>0</v>
      </c>
      <c r="H20" s="136"/>
    </row>
    <row r="21" spans="1:8" x14ac:dyDescent="0.25">
      <c r="A21" s="139">
        <v>1125</v>
      </c>
      <c r="B21" s="136" t="s">
        <v>257</v>
      </c>
      <c r="C21" s="142">
        <v>316726669.92000002</v>
      </c>
      <c r="D21" s="142">
        <f t="shared" ref="D21:D28" si="1">C21</f>
        <v>316726669.92000002</v>
      </c>
      <c r="E21" s="142">
        <v>0</v>
      </c>
      <c r="F21" s="142">
        <v>0</v>
      </c>
      <c r="G21" s="142">
        <v>0</v>
      </c>
      <c r="H21" s="136"/>
    </row>
    <row r="22" spans="1:8" x14ac:dyDescent="0.25">
      <c r="A22" s="145">
        <v>1126</v>
      </c>
      <c r="B22" s="146" t="s">
        <v>258</v>
      </c>
      <c r="C22" s="142">
        <v>0</v>
      </c>
      <c r="D22" s="142">
        <f t="shared" si="1"/>
        <v>0</v>
      </c>
      <c r="E22" s="142">
        <v>0</v>
      </c>
      <c r="F22" s="142">
        <v>0</v>
      </c>
      <c r="G22" s="142">
        <v>0</v>
      </c>
      <c r="H22" s="136"/>
    </row>
    <row r="23" spans="1:8" x14ac:dyDescent="0.25">
      <c r="A23" s="145">
        <v>1129</v>
      </c>
      <c r="B23" s="146" t="s">
        <v>259</v>
      </c>
      <c r="C23" s="142">
        <v>0</v>
      </c>
      <c r="D23" s="142">
        <f t="shared" si="1"/>
        <v>0</v>
      </c>
      <c r="E23" s="142">
        <v>0</v>
      </c>
      <c r="F23" s="142">
        <v>0</v>
      </c>
      <c r="G23" s="142">
        <v>0</v>
      </c>
      <c r="H23" s="136"/>
    </row>
    <row r="24" spans="1:8" x14ac:dyDescent="0.25">
      <c r="A24" s="139">
        <v>1131</v>
      </c>
      <c r="B24" s="136" t="s">
        <v>260</v>
      </c>
      <c r="C24" s="142">
        <v>0</v>
      </c>
      <c r="D24" s="142">
        <f t="shared" si="1"/>
        <v>0</v>
      </c>
      <c r="E24" s="142">
        <v>0</v>
      </c>
      <c r="F24" s="142">
        <v>0</v>
      </c>
      <c r="G24" s="142">
        <v>0</v>
      </c>
      <c r="H24" s="136"/>
    </row>
    <row r="25" spans="1:8" x14ac:dyDescent="0.25">
      <c r="A25" s="139">
        <v>1132</v>
      </c>
      <c r="B25" s="136" t="s">
        <v>261</v>
      </c>
      <c r="C25" s="142">
        <v>0</v>
      </c>
      <c r="D25" s="142">
        <f t="shared" si="1"/>
        <v>0</v>
      </c>
      <c r="E25" s="142">
        <v>0</v>
      </c>
      <c r="F25" s="142">
        <v>0</v>
      </c>
      <c r="G25" s="142">
        <v>0</v>
      </c>
      <c r="H25" s="136"/>
    </row>
    <row r="26" spans="1:8" x14ac:dyDescent="0.25">
      <c r="A26" s="139">
        <v>1133</v>
      </c>
      <c r="B26" s="136" t="s">
        <v>262</v>
      </c>
      <c r="C26" s="142">
        <v>0</v>
      </c>
      <c r="D26" s="142">
        <f t="shared" si="1"/>
        <v>0</v>
      </c>
      <c r="E26" s="142">
        <v>0</v>
      </c>
      <c r="F26" s="142">
        <v>0</v>
      </c>
      <c r="G26" s="142">
        <v>0</v>
      </c>
      <c r="H26" s="136"/>
    </row>
    <row r="27" spans="1:8" x14ac:dyDescent="0.25">
      <c r="A27" s="139">
        <v>1134</v>
      </c>
      <c r="B27" s="136" t="s">
        <v>263</v>
      </c>
      <c r="C27" s="142">
        <v>192740986.47</v>
      </c>
      <c r="D27" s="142">
        <f t="shared" si="1"/>
        <v>192740986.47</v>
      </c>
      <c r="E27" s="142">
        <v>0</v>
      </c>
      <c r="F27" s="142">
        <v>0</v>
      </c>
      <c r="G27" s="142">
        <v>0</v>
      </c>
      <c r="H27" s="136"/>
    </row>
    <row r="28" spans="1:8" x14ac:dyDescent="0.25">
      <c r="A28" s="139">
        <v>1139</v>
      </c>
      <c r="B28" s="136" t="s">
        <v>264</v>
      </c>
      <c r="C28" s="142">
        <v>0</v>
      </c>
      <c r="D28" s="142">
        <f t="shared" si="1"/>
        <v>0</v>
      </c>
      <c r="E28" s="142">
        <v>0</v>
      </c>
      <c r="F28" s="142">
        <v>0</v>
      </c>
      <c r="G28" s="142">
        <v>0</v>
      </c>
      <c r="H28" s="136"/>
    </row>
    <row r="29" spans="1:8" x14ac:dyDescent="0.25">
      <c r="A29" s="136"/>
      <c r="B29" s="136"/>
      <c r="C29" s="136"/>
      <c r="D29" s="136"/>
      <c r="E29" s="136"/>
      <c r="F29" s="136"/>
      <c r="G29" s="136"/>
      <c r="H29" s="136"/>
    </row>
    <row r="30" spans="1:8" ht="15.75" customHeight="1" x14ac:dyDescent="0.25">
      <c r="A30" s="137" t="s">
        <v>265</v>
      </c>
      <c r="B30" s="137"/>
      <c r="C30" s="137"/>
      <c r="D30" s="135"/>
      <c r="E30" s="135"/>
      <c r="F30" s="135"/>
      <c r="G30" s="135"/>
      <c r="H30" s="135"/>
    </row>
    <row r="31" spans="1:8" x14ac:dyDescent="0.25">
      <c r="A31" s="138" t="s">
        <v>49</v>
      </c>
      <c r="B31" s="138" t="s">
        <v>50</v>
      </c>
      <c r="C31" s="138" t="s">
        <v>51</v>
      </c>
      <c r="D31" s="138" t="s">
        <v>266</v>
      </c>
      <c r="E31" s="138" t="s">
        <v>267</v>
      </c>
      <c r="F31" s="138" t="s">
        <v>268</v>
      </c>
      <c r="G31" s="138"/>
      <c r="H31" s="138"/>
    </row>
    <row r="32" spans="1:8" x14ac:dyDescent="0.25">
      <c r="A32" s="139">
        <v>1140</v>
      </c>
      <c r="B32" s="136" t="s">
        <v>269</v>
      </c>
      <c r="C32" s="142">
        <v>0</v>
      </c>
      <c r="D32" s="147"/>
      <c r="E32" s="147"/>
      <c r="F32" s="147"/>
      <c r="G32" s="147"/>
      <c r="H32" s="136"/>
    </row>
    <row r="33" spans="1:8" x14ac:dyDescent="0.25">
      <c r="A33" s="139">
        <v>1141</v>
      </c>
      <c r="B33" s="136" t="s">
        <v>270</v>
      </c>
      <c r="C33" s="142">
        <v>0</v>
      </c>
      <c r="D33" s="147"/>
      <c r="E33" s="147"/>
      <c r="F33" s="147"/>
      <c r="G33" s="148"/>
      <c r="H33" s="144"/>
    </row>
    <row r="34" spans="1:8" x14ac:dyDescent="0.25">
      <c r="A34" s="139">
        <v>1142</v>
      </c>
      <c r="B34" s="136" t="s">
        <v>271</v>
      </c>
      <c r="C34" s="142">
        <v>0</v>
      </c>
      <c r="D34" s="147"/>
      <c r="E34" s="147"/>
      <c r="F34" s="147"/>
      <c r="G34" s="148"/>
      <c r="H34" s="144"/>
    </row>
    <row r="35" spans="1:8" x14ac:dyDescent="0.25">
      <c r="A35" s="139">
        <v>1143</v>
      </c>
      <c r="B35" s="136" t="s">
        <v>272</v>
      </c>
      <c r="C35" s="142">
        <v>0</v>
      </c>
      <c r="D35" s="147"/>
      <c r="E35" s="147"/>
      <c r="F35" s="147"/>
      <c r="G35" s="148"/>
      <c r="H35" s="144"/>
    </row>
    <row r="36" spans="1:8" x14ac:dyDescent="0.25">
      <c r="A36" s="139">
        <v>1144</v>
      </c>
      <c r="B36" s="136" t="s">
        <v>273</v>
      </c>
      <c r="C36" s="142">
        <v>0</v>
      </c>
      <c r="D36" s="147"/>
      <c r="E36" s="147"/>
      <c r="F36" s="147"/>
      <c r="G36" s="148"/>
      <c r="H36" s="144"/>
    </row>
    <row r="37" spans="1:8" x14ac:dyDescent="0.25">
      <c r="A37" s="139">
        <v>1145</v>
      </c>
      <c r="B37" s="136" t="s">
        <v>274</v>
      </c>
      <c r="C37" s="142">
        <v>0</v>
      </c>
      <c r="D37" s="147"/>
      <c r="E37" s="147"/>
      <c r="F37" s="147"/>
      <c r="G37" s="148"/>
      <c r="H37" s="144"/>
    </row>
    <row r="38" spans="1:8" x14ac:dyDescent="0.25">
      <c r="A38" s="136"/>
      <c r="B38" s="136"/>
      <c r="C38" s="136"/>
      <c r="D38" s="136"/>
      <c r="E38" s="136"/>
      <c r="F38" s="136"/>
      <c r="G38" s="144"/>
      <c r="H38" s="144"/>
    </row>
    <row r="39" spans="1:8" x14ac:dyDescent="0.25">
      <c r="A39" s="137" t="s">
        <v>275</v>
      </c>
      <c r="B39" s="137"/>
      <c r="C39" s="135"/>
      <c r="D39" s="135"/>
      <c r="E39" s="135"/>
      <c r="F39" s="135"/>
      <c r="G39" s="144"/>
      <c r="H39" s="144"/>
    </row>
    <row r="40" spans="1:8" x14ac:dyDescent="0.25">
      <c r="A40" s="138" t="s">
        <v>49</v>
      </c>
      <c r="B40" s="138" t="s">
        <v>50</v>
      </c>
      <c r="C40" s="138" t="s">
        <v>51</v>
      </c>
      <c r="D40" s="138" t="s">
        <v>267</v>
      </c>
      <c r="E40" s="138" t="s">
        <v>276</v>
      </c>
      <c r="F40" s="138" t="s">
        <v>268</v>
      </c>
      <c r="G40" s="144"/>
      <c r="H40" s="144"/>
    </row>
    <row r="41" spans="1:8" x14ac:dyDescent="0.25">
      <c r="A41" s="139">
        <v>1150</v>
      </c>
      <c r="B41" s="136" t="s">
        <v>277</v>
      </c>
      <c r="C41" s="143">
        <f>C42</f>
        <v>17547871.73</v>
      </c>
      <c r="D41" s="141" t="s">
        <v>514</v>
      </c>
      <c r="E41" s="136"/>
      <c r="F41" s="136"/>
      <c r="G41" s="144"/>
      <c r="H41" s="144"/>
    </row>
    <row r="42" spans="1:8" x14ac:dyDescent="0.25">
      <c r="A42" s="139">
        <v>1151</v>
      </c>
      <c r="B42" s="136" t="s">
        <v>278</v>
      </c>
      <c r="C42" s="143">
        <v>17547871.73</v>
      </c>
      <c r="D42" s="141" t="s">
        <v>514</v>
      </c>
      <c r="E42" s="136"/>
      <c r="F42" s="136"/>
      <c r="G42" s="144"/>
      <c r="H42" s="144"/>
    </row>
    <row r="43" spans="1:8" x14ac:dyDescent="0.25">
      <c r="A43" s="136"/>
      <c r="B43" s="136"/>
      <c r="C43" s="136"/>
      <c r="D43" s="136"/>
      <c r="E43" s="136"/>
      <c r="F43" s="136"/>
      <c r="G43" s="144"/>
      <c r="H43" s="144"/>
    </row>
    <row r="44" spans="1:8" x14ac:dyDescent="0.25">
      <c r="A44" s="137" t="s">
        <v>279</v>
      </c>
      <c r="B44" s="137"/>
      <c r="C44" s="135"/>
      <c r="D44" s="135"/>
      <c r="E44" s="135"/>
      <c r="F44" s="135"/>
      <c r="G44" s="144"/>
      <c r="H44" s="144"/>
    </row>
    <row r="45" spans="1:8" x14ac:dyDescent="0.25">
      <c r="A45" s="138" t="s">
        <v>49</v>
      </c>
      <c r="B45" s="138" t="s">
        <v>50</v>
      </c>
      <c r="C45" s="138" t="s">
        <v>51</v>
      </c>
      <c r="D45" s="138" t="s">
        <v>242</v>
      </c>
      <c r="E45" s="138" t="s">
        <v>255</v>
      </c>
      <c r="F45" s="138"/>
      <c r="G45" s="144"/>
      <c r="H45" s="144"/>
    </row>
    <row r="46" spans="1:8" x14ac:dyDescent="0.25">
      <c r="A46" s="139">
        <v>1213</v>
      </c>
      <c r="B46" s="136" t="s">
        <v>280</v>
      </c>
      <c r="C46" s="143">
        <v>0</v>
      </c>
      <c r="D46" s="141"/>
      <c r="E46" s="136"/>
      <c r="F46" s="136"/>
      <c r="G46" s="144"/>
      <c r="H46" s="144"/>
    </row>
    <row r="47" spans="1:8" x14ac:dyDescent="0.25">
      <c r="A47" s="136"/>
      <c r="B47" s="136"/>
      <c r="C47" s="136"/>
      <c r="D47" s="136"/>
      <c r="E47" s="136"/>
      <c r="F47" s="136"/>
      <c r="G47" s="144"/>
      <c r="H47" s="144"/>
    </row>
    <row r="48" spans="1:8" x14ac:dyDescent="0.25">
      <c r="A48" s="137" t="s">
        <v>281</v>
      </c>
      <c r="B48" s="137"/>
      <c r="C48" s="135"/>
      <c r="D48" s="135"/>
      <c r="E48" s="135"/>
      <c r="F48" s="135"/>
      <c r="G48" s="144"/>
      <c r="H48" s="144"/>
    </row>
    <row r="49" spans="1:10" x14ac:dyDescent="0.25">
      <c r="A49" s="138" t="s">
        <v>49</v>
      </c>
      <c r="B49" s="138" t="s">
        <v>50</v>
      </c>
      <c r="C49" s="138" t="s">
        <v>51</v>
      </c>
      <c r="D49" s="138"/>
      <c r="E49" s="138"/>
      <c r="F49" s="138"/>
      <c r="G49" s="138"/>
      <c r="H49" s="138"/>
      <c r="I49" s="2"/>
      <c r="J49" s="2"/>
    </row>
    <row r="50" spans="1:10" x14ac:dyDescent="0.25">
      <c r="A50" s="139">
        <v>1211</v>
      </c>
      <c r="B50" s="136" t="s">
        <v>282</v>
      </c>
      <c r="C50" s="143">
        <v>0</v>
      </c>
      <c r="D50" s="136"/>
      <c r="E50" s="136"/>
      <c r="F50" s="136"/>
      <c r="G50" s="136"/>
      <c r="H50" s="136"/>
      <c r="I50" s="2"/>
      <c r="J50" s="2"/>
    </row>
    <row r="51" spans="1:10" x14ac:dyDescent="0.25">
      <c r="A51" s="139">
        <v>1212</v>
      </c>
      <c r="B51" s="136" t="s">
        <v>283</v>
      </c>
      <c r="C51" s="143">
        <v>0</v>
      </c>
      <c r="D51" s="136"/>
      <c r="E51" s="136"/>
      <c r="F51" s="136"/>
      <c r="G51" s="136"/>
      <c r="H51" s="136"/>
      <c r="I51" s="2"/>
      <c r="J51" s="2"/>
    </row>
    <row r="52" spans="1:10" x14ac:dyDescent="0.25">
      <c r="A52" s="139">
        <v>1214</v>
      </c>
      <c r="B52" s="136" t="s">
        <v>284</v>
      </c>
      <c r="C52" s="143">
        <v>0</v>
      </c>
      <c r="D52" s="136"/>
      <c r="E52" s="136"/>
      <c r="F52" s="136"/>
      <c r="G52" s="136"/>
      <c r="H52" s="136"/>
      <c r="I52" s="2"/>
      <c r="J52" s="2"/>
    </row>
    <row r="53" spans="1:10" x14ac:dyDescent="0.25">
      <c r="A53" s="136"/>
      <c r="B53" s="136"/>
      <c r="C53" s="136"/>
      <c r="D53" s="136"/>
      <c r="E53" s="136"/>
      <c r="F53" s="136"/>
      <c r="G53" s="136"/>
      <c r="H53" s="136"/>
      <c r="I53" s="2"/>
      <c r="J53" s="2"/>
    </row>
    <row r="54" spans="1:10" x14ac:dyDescent="0.25">
      <c r="A54" s="137" t="s">
        <v>285</v>
      </c>
      <c r="B54" s="137"/>
      <c r="C54" s="135"/>
      <c r="D54" s="135"/>
      <c r="E54" s="135"/>
      <c r="F54" s="135"/>
      <c r="G54" s="135"/>
      <c r="H54" s="135"/>
      <c r="I54" s="28"/>
      <c r="J54" s="28"/>
    </row>
    <row r="55" spans="1:10" x14ac:dyDescent="0.25">
      <c r="A55" s="138" t="s">
        <v>49</v>
      </c>
      <c r="B55" s="138" t="s">
        <v>50</v>
      </c>
      <c r="C55" s="138" t="s">
        <v>51</v>
      </c>
      <c r="D55" s="138" t="s">
        <v>286</v>
      </c>
      <c r="E55" s="138" t="s">
        <v>287</v>
      </c>
      <c r="F55" s="138" t="s">
        <v>288</v>
      </c>
      <c r="G55" s="138" t="s">
        <v>289</v>
      </c>
      <c r="H55" s="138" t="s">
        <v>290</v>
      </c>
      <c r="I55" s="65" t="s">
        <v>291</v>
      </c>
      <c r="J55" s="65" t="s">
        <v>292</v>
      </c>
    </row>
    <row r="56" spans="1:10" x14ac:dyDescent="0.25">
      <c r="A56" s="139">
        <v>1230</v>
      </c>
      <c r="B56" s="136" t="s">
        <v>293</v>
      </c>
      <c r="C56" s="149">
        <f>SUM(C57:C63)</f>
        <v>5684732849.5</v>
      </c>
      <c r="D56" s="142">
        <f>SUM(D58:D63)</f>
        <v>0</v>
      </c>
      <c r="E56" s="142">
        <f>SUM(E58:E63)</f>
        <v>0</v>
      </c>
      <c r="F56" s="136"/>
      <c r="G56" s="136"/>
      <c r="H56" s="136"/>
      <c r="I56" s="2"/>
      <c r="J56" s="2"/>
    </row>
    <row r="57" spans="1:10" x14ac:dyDescent="0.25">
      <c r="A57" s="139">
        <v>1231</v>
      </c>
      <c r="B57" s="136" t="s">
        <v>294</v>
      </c>
      <c r="C57" s="140">
        <v>3595911261.8200002</v>
      </c>
      <c r="D57" s="150"/>
      <c r="E57" s="150"/>
      <c r="F57" s="136"/>
      <c r="G57" s="136"/>
      <c r="H57" s="136"/>
      <c r="I57" s="2"/>
      <c r="J57" s="2"/>
    </row>
    <row r="58" spans="1:10" x14ac:dyDescent="0.25">
      <c r="A58" s="139">
        <v>1232</v>
      </c>
      <c r="B58" s="136" t="s">
        <v>295</v>
      </c>
      <c r="C58" s="140">
        <v>0</v>
      </c>
      <c r="D58" s="140"/>
      <c r="E58" s="140"/>
      <c r="F58" s="136"/>
      <c r="G58" s="136"/>
      <c r="H58" s="136"/>
      <c r="I58" s="2"/>
      <c r="J58" s="2"/>
    </row>
    <row r="59" spans="1:10" x14ac:dyDescent="0.25">
      <c r="A59" s="139">
        <v>1233</v>
      </c>
      <c r="B59" s="136" t="s">
        <v>296</v>
      </c>
      <c r="C59" s="140">
        <v>792030906.07000005</v>
      </c>
      <c r="D59" s="140"/>
      <c r="E59" s="140"/>
      <c r="F59" s="136"/>
      <c r="G59" s="151">
        <v>0</v>
      </c>
      <c r="H59" s="136"/>
      <c r="I59" s="2"/>
      <c r="J59" s="2"/>
    </row>
    <row r="60" spans="1:10" x14ac:dyDescent="0.25">
      <c r="A60" s="139">
        <v>1234</v>
      </c>
      <c r="B60" s="136" t="s">
        <v>297</v>
      </c>
      <c r="C60" s="140">
        <v>0</v>
      </c>
      <c r="D60" s="140"/>
      <c r="E60" s="140"/>
      <c r="F60" s="136"/>
      <c r="G60" s="136"/>
      <c r="H60" s="136"/>
      <c r="I60" s="2"/>
      <c r="J60" s="2"/>
    </row>
    <row r="61" spans="1:10" x14ac:dyDescent="0.25">
      <c r="A61" s="139">
        <v>1235</v>
      </c>
      <c r="B61" s="136" t="s">
        <v>298</v>
      </c>
      <c r="C61" s="140">
        <v>1141787097.0699999</v>
      </c>
      <c r="D61" s="140"/>
      <c r="E61" s="140"/>
      <c r="F61" s="136"/>
      <c r="G61" s="136"/>
      <c r="H61" s="136"/>
      <c r="I61" s="2"/>
      <c r="J61" s="2"/>
    </row>
    <row r="62" spans="1:10" x14ac:dyDescent="0.25">
      <c r="A62" s="139">
        <v>1236</v>
      </c>
      <c r="B62" s="136" t="s">
        <v>299</v>
      </c>
      <c r="C62" s="140">
        <v>155003539.53999999</v>
      </c>
      <c r="D62" s="140"/>
      <c r="E62" s="140"/>
      <c r="F62" s="136"/>
      <c r="G62" s="136"/>
      <c r="H62" s="136"/>
      <c r="I62" s="2"/>
      <c r="J62" s="2"/>
    </row>
    <row r="63" spans="1:10" x14ac:dyDescent="0.25">
      <c r="A63" s="139">
        <v>1239</v>
      </c>
      <c r="B63" s="136" t="s">
        <v>300</v>
      </c>
      <c r="C63" s="140">
        <v>45</v>
      </c>
      <c r="D63" s="140"/>
      <c r="E63" s="140"/>
      <c r="F63" s="136"/>
      <c r="G63" s="136"/>
      <c r="H63" s="136"/>
      <c r="I63" s="2"/>
      <c r="J63" s="2"/>
    </row>
    <row r="64" spans="1:10" x14ac:dyDescent="0.25">
      <c r="A64" s="139">
        <v>1240</v>
      </c>
      <c r="B64" s="136" t="s">
        <v>301</v>
      </c>
      <c r="C64" s="149">
        <f>SUM(C65:C72)</f>
        <v>1289369725.9200001</v>
      </c>
      <c r="D64" s="149">
        <f>SUM(D65:D72)</f>
        <v>19869841.030000001</v>
      </c>
      <c r="E64" s="149">
        <f t="shared" ref="E64" si="2">SUM(E65:E72)</f>
        <v>-1029564414.5300001</v>
      </c>
      <c r="F64" s="136"/>
      <c r="G64" s="136"/>
      <c r="H64" s="136"/>
      <c r="I64" s="2"/>
      <c r="J64" s="2"/>
    </row>
    <row r="65" spans="1:10" x14ac:dyDescent="0.25">
      <c r="A65" s="139">
        <v>1241</v>
      </c>
      <c r="B65" s="136" t="s">
        <v>302</v>
      </c>
      <c r="C65" s="140">
        <v>362150857.67999983</v>
      </c>
      <c r="D65" s="152">
        <v>4535856.1100000003</v>
      </c>
      <c r="E65" s="152">
        <v>-318252383.50999999</v>
      </c>
      <c r="F65" s="136" t="s">
        <v>512</v>
      </c>
      <c r="G65" s="153">
        <v>0.1</v>
      </c>
      <c r="H65" s="136" t="s">
        <v>517</v>
      </c>
      <c r="I65" s="2" t="s">
        <v>518</v>
      </c>
      <c r="J65" s="2" t="s">
        <v>519</v>
      </c>
    </row>
    <row r="66" spans="1:10" x14ac:dyDescent="0.25">
      <c r="A66" s="139">
        <v>1242</v>
      </c>
      <c r="B66" s="136" t="s">
        <v>303</v>
      </c>
      <c r="C66" s="140">
        <v>63648484.210000001</v>
      </c>
      <c r="D66" s="152">
        <v>983440.4800000001</v>
      </c>
      <c r="E66" s="152">
        <v>-56459534.240000002</v>
      </c>
      <c r="F66" s="136" t="s">
        <v>512</v>
      </c>
      <c r="G66" s="153">
        <v>0.25</v>
      </c>
      <c r="H66" s="136" t="s">
        <v>517</v>
      </c>
      <c r="I66" s="2" t="s">
        <v>518</v>
      </c>
      <c r="J66" s="2" t="s">
        <v>519</v>
      </c>
    </row>
    <row r="67" spans="1:10" x14ac:dyDescent="0.25">
      <c r="A67" s="139">
        <v>1243</v>
      </c>
      <c r="B67" s="136" t="s">
        <v>304</v>
      </c>
      <c r="C67" s="140">
        <v>2388381.2999999998</v>
      </c>
      <c r="D67" s="152">
        <v>38505.69</v>
      </c>
      <c r="E67" s="152">
        <v>-1798569.1</v>
      </c>
      <c r="F67" s="136" t="s">
        <v>512</v>
      </c>
      <c r="G67" s="153">
        <v>0.25</v>
      </c>
      <c r="H67" s="136" t="s">
        <v>517</v>
      </c>
      <c r="I67" s="2" t="s">
        <v>518</v>
      </c>
      <c r="J67" s="2" t="s">
        <v>519</v>
      </c>
    </row>
    <row r="68" spans="1:10" x14ac:dyDescent="0.25">
      <c r="A68" s="139">
        <v>1244</v>
      </c>
      <c r="B68" s="136" t="s">
        <v>305</v>
      </c>
      <c r="C68" s="140">
        <v>543202050.50000012</v>
      </c>
      <c r="D68" s="152">
        <v>7952866.1200000001</v>
      </c>
      <c r="E68" s="152">
        <v>-451271358.81</v>
      </c>
      <c r="F68" s="136" t="s">
        <v>512</v>
      </c>
      <c r="G68" s="153">
        <v>0.25</v>
      </c>
      <c r="H68" s="136" t="s">
        <v>517</v>
      </c>
      <c r="I68" s="2" t="s">
        <v>518</v>
      </c>
      <c r="J68" s="2" t="s">
        <v>519</v>
      </c>
    </row>
    <row r="69" spans="1:10" x14ac:dyDescent="0.25">
      <c r="A69" s="139">
        <v>1245</v>
      </c>
      <c r="B69" s="136" t="s">
        <v>306</v>
      </c>
      <c r="C69" s="140">
        <v>3839268.65</v>
      </c>
      <c r="D69" s="152">
        <v>113577.36</v>
      </c>
      <c r="E69" s="152">
        <v>-7027541.54</v>
      </c>
      <c r="F69" s="136" t="s">
        <v>512</v>
      </c>
      <c r="G69" s="153">
        <v>0.2</v>
      </c>
      <c r="H69" s="136" t="s">
        <v>517</v>
      </c>
      <c r="I69" s="2" t="s">
        <v>518</v>
      </c>
      <c r="J69" s="2" t="s">
        <v>519</v>
      </c>
    </row>
    <row r="70" spans="1:10" x14ac:dyDescent="0.25">
      <c r="A70" s="139">
        <v>1246</v>
      </c>
      <c r="B70" s="136" t="s">
        <v>307</v>
      </c>
      <c r="C70" s="140">
        <v>309650234.67000002</v>
      </c>
      <c r="D70" s="152">
        <v>6157335.4500000002</v>
      </c>
      <c r="E70" s="152">
        <v>-191691096.03</v>
      </c>
      <c r="F70" s="136" t="s">
        <v>512</v>
      </c>
      <c r="G70" s="153">
        <v>0.1</v>
      </c>
      <c r="H70" s="136" t="s">
        <v>517</v>
      </c>
      <c r="I70" s="2" t="s">
        <v>518</v>
      </c>
      <c r="J70" s="2" t="s">
        <v>519</v>
      </c>
    </row>
    <row r="71" spans="1:10" x14ac:dyDescent="0.25">
      <c r="A71" s="139">
        <v>1247</v>
      </c>
      <c r="B71" s="136" t="s">
        <v>308</v>
      </c>
      <c r="C71" s="140">
        <v>2738313.91</v>
      </c>
      <c r="D71" s="152">
        <v>37550.04</v>
      </c>
      <c r="E71" s="152">
        <v>-1991061.58</v>
      </c>
      <c r="F71" s="136" t="s">
        <v>512</v>
      </c>
      <c r="G71" s="153">
        <v>0.1</v>
      </c>
      <c r="H71" s="136" t="s">
        <v>517</v>
      </c>
      <c r="I71" s="2" t="s">
        <v>518</v>
      </c>
      <c r="J71" s="2" t="s">
        <v>519</v>
      </c>
    </row>
    <row r="72" spans="1:10" x14ac:dyDescent="0.25">
      <c r="A72" s="139">
        <v>1248</v>
      </c>
      <c r="B72" s="136" t="s">
        <v>309</v>
      </c>
      <c r="C72" s="140">
        <v>1752135</v>
      </c>
      <c r="D72" s="152">
        <v>50709.78</v>
      </c>
      <c r="E72" s="152">
        <v>-1072869.72</v>
      </c>
      <c r="F72" s="136" t="s">
        <v>512</v>
      </c>
      <c r="G72" s="153">
        <v>0.25</v>
      </c>
      <c r="H72" s="136" t="s">
        <v>517</v>
      </c>
      <c r="I72" s="2"/>
      <c r="J72" s="2"/>
    </row>
    <row r="73" spans="1:10" x14ac:dyDescent="0.25">
      <c r="A73" s="136"/>
      <c r="B73" s="136"/>
      <c r="C73" s="136"/>
      <c r="D73" s="136"/>
      <c r="E73" s="136"/>
      <c r="F73" s="136"/>
      <c r="G73" s="136"/>
      <c r="H73" s="136"/>
      <c r="I73" s="2"/>
      <c r="J73" s="2"/>
    </row>
    <row r="74" spans="1:10" x14ac:dyDescent="0.25">
      <c r="A74" s="137" t="s">
        <v>310</v>
      </c>
      <c r="B74" s="137"/>
      <c r="C74" s="135"/>
      <c r="D74" s="135"/>
      <c r="E74" s="135"/>
      <c r="F74" s="135"/>
      <c r="G74" s="135"/>
      <c r="H74" s="136"/>
      <c r="I74" s="2"/>
      <c r="J74" s="2"/>
    </row>
    <row r="75" spans="1:10" x14ac:dyDescent="0.25">
      <c r="A75" s="138" t="s">
        <v>49</v>
      </c>
      <c r="B75" s="138" t="s">
        <v>50</v>
      </c>
      <c r="C75" s="138" t="s">
        <v>51</v>
      </c>
      <c r="D75" s="138" t="s">
        <v>311</v>
      </c>
      <c r="E75" s="138" t="s">
        <v>312</v>
      </c>
      <c r="F75" s="138" t="s">
        <v>313</v>
      </c>
      <c r="G75" s="138" t="s">
        <v>314</v>
      </c>
      <c r="H75" s="136"/>
      <c r="I75" s="2"/>
      <c r="J75" s="2"/>
    </row>
    <row r="76" spans="1:10" x14ac:dyDescent="0.25">
      <c r="A76" s="139">
        <v>1250</v>
      </c>
      <c r="B76" s="136" t="s">
        <v>315</v>
      </c>
      <c r="C76" s="154">
        <f>SUM(C77:C81)</f>
        <v>71510264.75</v>
      </c>
      <c r="D76" s="154">
        <f>SUM(D77:D81)</f>
        <v>125743.35</v>
      </c>
      <c r="E76" s="154">
        <f>SUM(E77:E81)</f>
        <v>-68067310.540000007</v>
      </c>
      <c r="F76" s="140"/>
      <c r="G76" s="136"/>
      <c r="H76" s="136"/>
      <c r="I76" s="2"/>
      <c r="J76" s="2"/>
    </row>
    <row r="77" spans="1:10" x14ac:dyDescent="0.25">
      <c r="A77" s="139">
        <v>1251</v>
      </c>
      <c r="B77" s="136" t="s">
        <v>316</v>
      </c>
      <c r="C77" s="142">
        <v>71020030.030000001</v>
      </c>
      <c r="D77" s="142">
        <v>125280</v>
      </c>
      <c r="E77" s="142">
        <v>-67704625.700000003</v>
      </c>
      <c r="F77" s="136" t="s">
        <v>512</v>
      </c>
      <c r="G77" s="151" t="s">
        <v>516</v>
      </c>
      <c r="H77" s="136"/>
      <c r="I77" s="2"/>
      <c r="J77" s="2"/>
    </row>
    <row r="78" spans="1:10" x14ac:dyDescent="0.25">
      <c r="A78" s="139">
        <v>1252</v>
      </c>
      <c r="B78" s="136" t="s">
        <v>317</v>
      </c>
      <c r="C78" s="142">
        <v>111204.86</v>
      </c>
      <c r="D78" s="142">
        <v>463.35</v>
      </c>
      <c r="E78" s="142">
        <v>-3552.36</v>
      </c>
      <c r="F78" s="136" t="s">
        <v>512</v>
      </c>
      <c r="G78" s="151" t="s">
        <v>516</v>
      </c>
      <c r="H78" s="136"/>
      <c r="I78" s="2"/>
      <c r="J78" s="2"/>
    </row>
    <row r="79" spans="1:10" x14ac:dyDescent="0.25">
      <c r="A79" s="139">
        <v>1253</v>
      </c>
      <c r="B79" s="136" t="s">
        <v>318</v>
      </c>
      <c r="C79" s="142">
        <v>0</v>
      </c>
      <c r="D79" s="142">
        <v>0</v>
      </c>
      <c r="E79" s="142">
        <v>0</v>
      </c>
      <c r="F79" s="136"/>
      <c r="G79" s="151"/>
      <c r="H79" s="136"/>
      <c r="I79" s="2"/>
      <c r="J79" s="2"/>
    </row>
    <row r="80" spans="1:10" x14ac:dyDescent="0.25">
      <c r="A80" s="139">
        <v>1254</v>
      </c>
      <c r="B80" s="136" t="s">
        <v>319</v>
      </c>
      <c r="C80" s="142">
        <v>379029.86</v>
      </c>
      <c r="D80" s="142"/>
      <c r="E80" s="142">
        <v>-359132.48</v>
      </c>
      <c r="F80" s="136" t="s">
        <v>512</v>
      </c>
      <c r="G80" s="151" t="s">
        <v>516</v>
      </c>
      <c r="H80" s="136"/>
      <c r="I80" s="2"/>
      <c r="J80" s="2"/>
    </row>
    <row r="81" spans="1:8" x14ac:dyDescent="0.25">
      <c r="A81" s="139">
        <v>1259</v>
      </c>
      <c r="B81" s="136" t="s">
        <v>320</v>
      </c>
      <c r="C81" s="142"/>
      <c r="D81" s="140"/>
      <c r="E81" s="140"/>
      <c r="F81" s="136"/>
      <c r="G81" s="155"/>
      <c r="H81" s="144"/>
    </row>
    <row r="82" spans="1:8" x14ac:dyDescent="0.25">
      <c r="A82" s="139">
        <v>1270</v>
      </c>
      <c r="B82" s="136" t="s">
        <v>321</v>
      </c>
      <c r="C82" s="142">
        <v>0</v>
      </c>
      <c r="D82" s="150"/>
      <c r="E82" s="150"/>
      <c r="F82" s="140"/>
      <c r="G82" s="136"/>
      <c r="H82" s="144"/>
    </row>
    <row r="83" spans="1:8" x14ac:dyDescent="0.25">
      <c r="A83" s="139">
        <v>1271</v>
      </c>
      <c r="B83" s="136" t="s">
        <v>322</v>
      </c>
      <c r="C83" s="142">
        <v>0</v>
      </c>
      <c r="D83" s="150"/>
      <c r="E83" s="150"/>
      <c r="F83" s="140"/>
      <c r="G83" s="136"/>
      <c r="H83" s="144"/>
    </row>
    <row r="84" spans="1:8" x14ac:dyDescent="0.25">
      <c r="A84" s="139">
        <v>1272</v>
      </c>
      <c r="B84" s="136" t="s">
        <v>323</v>
      </c>
      <c r="C84" s="142">
        <v>0</v>
      </c>
      <c r="D84" s="150"/>
      <c r="E84" s="150"/>
      <c r="F84" s="140"/>
      <c r="G84" s="136"/>
      <c r="H84" s="144"/>
    </row>
    <row r="85" spans="1:8" x14ac:dyDescent="0.25">
      <c r="A85" s="139">
        <v>1273</v>
      </c>
      <c r="B85" s="136" t="s">
        <v>324</v>
      </c>
      <c r="C85" s="142">
        <v>0</v>
      </c>
      <c r="D85" s="150"/>
      <c r="E85" s="150"/>
      <c r="F85" s="140"/>
      <c r="G85" s="136"/>
      <c r="H85" s="144"/>
    </row>
    <row r="86" spans="1:8" x14ac:dyDescent="0.25">
      <c r="A86" s="139">
        <v>1274</v>
      </c>
      <c r="B86" s="136" t="s">
        <v>325</v>
      </c>
      <c r="C86" s="142">
        <v>0</v>
      </c>
      <c r="D86" s="150"/>
      <c r="E86" s="150"/>
      <c r="F86" s="140"/>
      <c r="G86" s="136"/>
      <c r="H86" s="144"/>
    </row>
    <row r="87" spans="1:8" x14ac:dyDescent="0.25">
      <c r="A87" s="139">
        <v>1275</v>
      </c>
      <c r="B87" s="136" t="s">
        <v>326</v>
      </c>
      <c r="C87" s="142">
        <v>0</v>
      </c>
      <c r="D87" s="150"/>
      <c r="E87" s="150"/>
      <c r="F87" s="140"/>
      <c r="G87" s="136"/>
      <c r="H87" s="144"/>
    </row>
    <row r="88" spans="1:8" x14ac:dyDescent="0.25">
      <c r="A88" s="139">
        <v>1279</v>
      </c>
      <c r="B88" s="136" t="s">
        <v>327</v>
      </c>
      <c r="C88" s="142">
        <v>485331120.81</v>
      </c>
      <c r="D88" s="150"/>
      <c r="E88" s="150"/>
      <c r="F88" s="140"/>
      <c r="G88" s="136"/>
      <c r="H88" s="144"/>
    </row>
    <row r="89" spans="1:8" x14ac:dyDescent="0.25">
      <c r="A89" s="136"/>
      <c r="B89" s="136"/>
      <c r="C89" s="147"/>
      <c r="D89" s="147"/>
      <c r="E89" s="147"/>
      <c r="F89" s="136"/>
      <c r="G89" s="136"/>
      <c r="H89" s="144"/>
    </row>
    <row r="90" spans="1:8" x14ac:dyDescent="0.25">
      <c r="A90" s="137" t="s">
        <v>328</v>
      </c>
      <c r="B90" s="137"/>
      <c r="C90" s="135"/>
      <c r="D90" s="135"/>
      <c r="E90" s="135"/>
      <c r="F90" s="135"/>
      <c r="G90" s="135"/>
      <c r="H90" s="144"/>
    </row>
    <row r="91" spans="1:8" x14ac:dyDescent="0.25">
      <c r="A91" s="138" t="s">
        <v>49</v>
      </c>
      <c r="B91" s="138" t="s">
        <v>50</v>
      </c>
      <c r="C91" s="138" t="s">
        <v>51</v>
      </c>
      <c r="D91" s="138" t="s">
        <v>290</v>
      </c>
      <c r="E91" s="138"/>
      <c r="F91" s="138"/>
      <c r="G91" s="138"/>
      <c r="H91" s="144"/>
    </row>
    <row r="92" spans="1:8" x14ac:dyDescent="0.25">
      <c r="A92" s="139">
        <v>1160</v>
      </c>
      <c r="B92" s="136" t="s">
        <v>329</v>
      </c>
      <c r="C92" s="142">
        <v>0</v>
      </c>
      <c r="D92" s="136"/>
      <c r="E92" s="136"/>
      <c r="F92" s="136"/>
      <c r="G92" s="136"/>
      <c r="H92" s="144"/>
    </row>
    <row r="93" spans="1:8" x14ac:dyDescent="0.25">
      <c r="A93" s="139">
        <v>1161</v>
      </c>
      <c r="B93" s="136" t="s">
        <v>330</v>
      </c>
      <c r="C93" s="142">
        <v>0</v>
      </c>
      <c r="D93" s="136"/>
      <c r="E93" s="136"/>
      <c r="F93" s="136"/>
      <c r="G93" s="136"/>
      <c r="H93" s="144"/>
    </row>
    <row r="94" spans="1:8" x14ac:dyDescent="0.25">
      <c r="A94" s="139">
        <v>1162</v>
      </c>
      <c r="B94" s="136" t="s">
        <v>331</v>
      </c>
      <c r="C94" s="142">
        <v>0</v>
      </c>
      <c r="D94" s="141"/>
      <c r="E94" s="136"/>
      <c r="F94" s="136"/>
      <c r="G94" s="136"/>
      <c r="H94" s="144"/>
    </row>
    <row r="95" spans="1:8" x14ac:dyDescent="0.25">
      <c r="A95" s="136"/>
      <c r="B95" s="136"/>
      <c r="C95" s="136"/>
      <c r="D95" s="136"/>
      <c r="E95" s="136"/>
      <c r="F95" s="136"/>
      <c r="G95" s="136"/>
      <c r="H95" s="144"/>
    </row>
    <row r="96" spans="1:8" x14ac:dyDescent="0.25">
      <c r="A96" s="137" t="s">
        <v>332</v>
      </c>
      <c r="B96" s="137"/>
      <c r="C96" s="135"/>
      <c r="D96" s="135"/>
      <c r="E96" s="135"/>
      <c r="F96" s="135"/>
      <c r="G96" s="135"/>
      <c r="H96" s="144"/>
    </row>
    <row r="97" spans="1:8" x14ac:dyDescent="0.25">
      <c r="A97" s="138" t="s">
        <v>49</v>
      </c>
      <c r="B97" s="138" t="s">
        <v>50</v>
      </c>
      <c r="C97" s="138" t="s">
        <v>51</v>
      </c>
      <c r="D97" s="138" t="s">
        <v>255</v>
      </c>
      <c r="E97" s="138"/>
      <c r="F97" s="138"/>
      <c r="G97" s="138"/>
      <c r="H97" s="138"/>
    </row>
    <row r="98" spans="1:8" x14ac:dyDescent="0.25">
      <c r="A98" s="139">
        <v>1190</v>
      </c>
      <c r="B98" s="136" t="s">
        <v>333</v>
      </c>
      <c r="C98" s="154">
        <f>SUM(C99:C102)</f>
        <v>0</v>
      </c>
      <c r="D98" s="136"/>
      <c r="E98" s="136"/>
      <c r="F98" s="136"/>
      <c r="G98" s="136"/>
      <c r="H98" s="136"/>
    </row>
    <row r="99" spans="1:8" x14ac:dyDescent="0.25">
      <c r="A99" s="139">
        <v>1191</v>
      </c>
      <c r="B99" s="136" t="s">
        <v>334</v>
      </c>
      <c r="C99" s="142">
        <v>0</v>
      </c>
      <c r="D99" s="136"/>
      <c r="E99" s="136"/>
      <c r="F99" s="136"/>
      <c r="G99" s="136"/>
      <c r="H99" s="136"/>
    </row>
    <row r="100" spans="1:8" x14ac:dyDescent="0.25">
      <c r="A100" s="139">
        <v>1192</v>
      </c>
      <c r="B100" s="136" t="s">
        <v>335</v>
      </c>
      <c r="C100" s="142">
        <v>0</v>
      </c>
      <c r="D100" s="136"/>
      <c r="E100" s="136"/>
      <c r="F100" s="136"/>
      <c r="G100" s="136"/>
      <c r="H100" s="136"/>
    </row>
    <row r="101" spans="1:8" x14ac:dyDescent="0.25">
      <c r="A101" s="139">
        <v>1193</v>
      </c>
      <c r="B101" s="136" t="s">
        <v>336</v>
      </c>
      <c r="C101" s="142">
        <v>0</v>
      </c>
      <c r="D101" s="136"/>
      <c r="E101" s="136"/>
      <c r="F101" s="136"/>
      <c r="G101" s="136"/>
      <c r="H101" s="136"/>
    </row>
    <row r="102" spans="1:8" x14ac:dyDescent="0.25">
      <c r="A102" s="139">
        <v>1194</v>
      </c>
      <c r="B102" s="136" t="s">
        <v>337</v>
      </c>
      <c r="C102" s="142">
        <v>0</v>
      </c>
      <c r="D102" s="136"/>
      <c r="E102" s="136"/>
      <c r="F102" s="136"/>
      <c r="G102" s="136"/>
      <c r="H102" s="136"/>
    </row>
    <row r="103" spans="1:8" x14ac:dyDescent="0.25">
      <c r="A103" s="139">
        <v>1290</v>
      </c>
      <c r="B103" s="136" t="s">
        <v>338</v>
      </c>
      <c r="C103" s="154">
        <f>SUM(C104:C106)</f>
        <v>0</v>
      </c>
      <c r="D103" s="136"/>
      <c r="E103" s="136"/>
      <c r="F103" s="136"/>
      <c r="G103" s="136"/>
      <c r="H103" s="136"/>
    </row>
    <row r="104" spans="1:8" x14ac:dyDescent="0.25">
      <c r="A104" s="139">
        <v>1291</v>
      </c>
      <c r="B104" s="136" t="s">
        <v>339</v>
      </c>
      <c r="C104" s="142">
        <v>0</v>
      </c>
      <c r="D104" s="136"/>
      <c r="E104" s="136"/>
      <c r="F104" s="136"/>
      <c r="G104" s="136"/>
      <c r="H104" s="136"/>
    </row>
    <row r="105" spans="1:8" x14ac:dyDescent="0.25">
      <c r="A105" s="139">
        <v>1292</v>
      </c>
      <c r="B105" s="136" t="s">
        <v>340</v>
      </c>
      <c r="C105" s="142">
        <v>0</v>
      </c>
      <c r="D105" s="136"/>
      <c r="E105" s="136"/>
      <c r="F105" s="136"/>
      <c r="G105" s="136"/>
      <c r="H105" s="136"/>
    </row>
    <row r="106" spans="1:8" x14ac:dyDescent="0.25">
      <c r="A106" s="139">
        <v>1293</v>
      </c>
      <c r="B106" s="136" t="s">
        <v>341</v>
      </c>
      <c r="C106" s="142">
        <v>0</v>
      </c>
      <c r="D106" s="136"/>
      <c r="E106" s="136"/>
      <c r="F106" s="136"/>
      <c r="G106" s="136"/>
      <c r="H106" s="136"/>
    </row>
    <row r="107" spans="1:8" x14ac:dyDescent="0.25">
      <c r="A107" s="136"/>
      <c r="B107" s="136"/>
      <c r="C107" s="136"/>
      <c r="D107" s="136"/>
      <c r="E107" s="136"/>
      <c r="F107" s="136"/>
      <c r="G107" s="136"/>
      <c r="H107" s="136"/>
    </row>
    <row r="108" spans="1:8" x14ac:dyDescent="0.25">
      <c r="A108" s="137" t="s">
        <v>342</v>
      </c>
      <c r="B108" s="137"/>
      <c r="C108" s="135"/>
      <c r="D108" s="135"/>
      <c r="E108" s="135"/>
      <c r="F108" s="135"/>
      <c r="G108" s="135"/>
      <c r="H108" s="135"/>
    </row>
    <row r="109" spans="1:8" x14ac:dyDescent="0.25">
      <c r="A109" s="138" t="s">
        <v>49</v>
      </c>
      <c r="B109" s="138" t="s">
        <v>50</v>
      </c>
      <c r="C109" s="138" t="s">
        <v>51</v>
      </c>
      <c r="D109" s="138" t="s">
        <v>251</v>
      </c>
      <c r="E109" s="138" t="s">
        <v>252</v>
      </c>
      <c r="F109" s="138" t="s">
        <v>253</v>
      </c>
      <c r="G109" s="138" t="s">
        <v>343</v>
      </c>
      <c r="H109" s="138" t="s">
        <v>344</v>
      </c>
    </row>
    <row r="110" spans="1:8" s="42" customFormat="1" x14ac:dyDescent="0.25">
      <c r="A110" s="156">
        <v>2110</v>
      </c>
      <c r="B110" s="141" t="s">
        <v>345</v>
      </c>
      <c r="C110" s="154">
        <f>SUM(C111:C119)</f>
        <v>148146722.97000003</v>
      </c>
      <c r="D110" s="154">
        <f>C110</f>
        <v>148146722.97000003</v>
      </c>
      <c r="E110" s="154">
        <v>0</v>
      </c>
      <c r="F110" s="154">
        <v>0</v>
      </c>
      <c r="G110" s="154">
        <v>0</v>
      </c>
      <c r="H110" s="141"/>
    </row>
    <row r="111" spans="1:8" x14ac:dyDescent="0.25">
      <c r="A111" s="139">
        <v>2111</v>
      </c>
      <c r="B111" s="136" t="s">
        <v>346</v>
      </c>
      <c r="C111" s="142">
        <v>0</v>
      </c>
      <c r="D111" s="142">
        <f t="shared" ref="D111:D123" si="3">C111</f>
        <v>0</v>
      </c>
      <c r="E111" s="142">
        <v>0</v>
      </c>
      <c r="F111" s="142">
        <v>0</v>
      </c>
      <c r="G111" s="142">
        <v>0</v>
      </c>
      <c r="H111" s="136"/>
    </row>
    <row r="112" spans="1:8" x14ac:dyDescent="0.25">
      <c r="A112" s="139">
        <v>2112</v>
      </c>
      <c r="B112" s="136" t="s">
        <v>347</v>
      </c>
      <c r="C112" s="142">
        <v>21025494.210000001</v>
      </c>
      <c r="D112" s="142">
        <f t="shared" si="3"/>
        <v>21025494.210000001</v>
      </c>
      <c r="E112" s="142">
        <v>0</v>
      </c>
      <c r="F112" s="142">
        <v>0</v>
      </c>
      <c r="G112" s="142">
        <v>0</v>
      </c>
      <c r="H112" s="136"/>
    </row>
    <row r="113" spans="1:8" x14ac:dyDescent="0.25">
      <c r="A113" s="139">
        <v>2113</v>
      </c>
      <c r="B113" s="136" t="s">
        <v>348</v>
      </c>
      <c r="C113" s="142">
        <v>51061171.560000002</v>
      </c>
      <c r="D113" s="142">
        <f t="shared" si="3"/>
        <v>51061171.560000002</v>
      </c>
      <c r="E113" s="142">
        <v>0</v>
      </c>
      <c r="F113" s="142">
        <v>0</v>
      </c>
      <c r="G113" s="142">
        <v>0</v>
      </c>
      <c r="H113" s="136"/>
    </row>
    <row r="114" spans="1:8" x14ac:dyDescent="0.25">
      <c r="A114" s="139">
        <v>2114</v>
      </c>
      <c r="B114" s="136" t="s">
        <v>349</v>
      </c>
      <c r="C114" s="142">
        <v>0</v>
      </c>
      <c r="D114" s="142">
        <f t="shared" si="3"/>
        <v>0</v>
      </c>
      <c r="E114" s="142">
        <v>0</v>
      </c>
      <c r="F114" s="142">
        <v>0</v>
      </c>
      <c r="G114" s="142">
        <v>0</v>
      </c>
      <c r="H114" s="136"/>
    </row>
    <row r="115" spans="1:8" x14ac:dyDescent="0.25">
      <c r="A115" s="139">
        <v>2115</v>
      </c>
      <c r="B115" s="136" t="s">
        <v>350</v>
      </c>
      <c r="C115" s="142">
        <v>0</v>
      </c>
      <c r="D115" s="142">
        <f t="shared" si="3"/>
        <v>0</v>
      </c>
      <c r="E115" s="142">
        <v>0</v>
      </c>
      <c r="F115" s="142">
        <v>0</v>
      </c>
      <c r="G115" s="142">
        <v>0</v>
      </c>
      <c r="H115" s="136"/>
    </row>
    <row r="116" spans="1:8" x14ac:dyDescent="0.25">
      <c r="A116" s="139">
        <v>2116</v>
      </c>
      <c r="B116" s="136" t="s">
        <v>351</v>
      </c>
      <c r="C116" s="142">
        <v>0</v>
      </c>
      <c r="D116" s="142">
        <f t="shared" si="3"/>
        <v>0</v>
      </c>
      <c r="E116" s="142">
        <v>0</v>
      </c>
      <c r="F116" s="142">
        <v>0</v>
      </c>
      <c r="G116" s="142">
        <v>0</v>
      </c>
      <c r="H116" s="136"/>
    </row>
    <row r="117" spans="1:8" x14ac:dyDescent="0.25">
      <c r="A117" s="139">
        <v>2117</v>
      </c>
      <c r="B117" s="136" t="s">
        <v>352</v>
      </c>
      <c r="C117" s="142">
        <v>75955397.520000011</v>
      </c>
      <c r="D117" s="142">
        <f t="shared" si="3"/>
        <v>75955397.520000011</v>
      </c>
      <c r="E117" s="142">
        <v>0</v>
      </c>
      <c r="F117" s="142">
        <v>0</v>
      </c>
      <c r="G117" s="142">
        <v>0</v>
      </c>
      <c r="H117" s="136"/>
    </row>
    <row r="118" spans="1:8" x14ac:dyDescent="0.25">
      <c r="A118" s="139">
        <v>2118</v>
      </c>
      <c r="B118" s="136" t="s">
        <v>353</v>
      </c>
      <c r="C118" s="142">
        <v>0</v>
      </c>
      <c r="D118" s="142">
        <f t="shared" si="3"/>
        <v>0</v>
      </c>
      <c r="E118" s="142">
        <v>0</v>
      </c>
      <c r="F118" s="142">
        <v>0</v>
      </c>
      <c r="G118" s="142">
        <v>0</v>
      </c>
      <c r="H118" s="136"/>
    </row>
    <row r="119" spans="1:8" x14ac:dyDescent="0.25">
      <c r="A119" s="139">
        <v>2119</v>
      </c>
      <c r="B119" s="136" t="s">
        <v>354</v>
      </c>
      <c r="C119" s="142">
        <v>104659.68</v>
      </c>
      <c r="D119" s="142">
        <f t="shared" si="3"/>
        <v>104659.68</v>
      </c>
      <c r="E119" s="142">
        <v>0</v>
      </c>
      <c r="F119" s="142">
        <v>0</v>
      </c>
      <c r="G119" s="142">
        <v>0</v>
      </c>
      <c r="H119" s="136"/>
    </row>
    <row r="120" spans="1:8" s="42" customFormat="1" x14ac:dyDescent="0.25">
      <c r="A120" s="156">
        <v>2120</v>
      </c>
      <c r="B120" s="141" t="s">
        <v>355</v>
      </c>
      <c r="C120" s="154">
        <f>SUM(C121:C123)</f>
        <v>283135155.64999998</v>
      </c>
      <c r="D120" s="154">
        <f t="shared" si="3"/>
        <v>283135155.64999998</v>
      </c>
      <c r="E120" s="154">
        <v>0</v>
      </c>
      <c r="F120" s="154">
        <v>0</v>
      </c>
      <c r="G120" s="154">
        <v>0</v>
      </c>
      <c r="H120" s="141"/>
    </row>
    <row r="121" spans="1:8" x14ac:dyDescent="0.25">
      <c r="A121" s="139">
        <v>2121</v>
      </c>
      <c r="B121" s="136" t="s">
        <v>356</v>
      </c>
      <c r="C121" s="142">
        <v>0</v>
      </c>
      <c r="D121" s="142">
        <f t="shared" si="3"/>
        <v>0</v>
      </c>
      <c r="E121" s="142">
        <v>0</v>
      </c>
      <c r="F121" s="142">
        <v>0</v>
      </c>
      <c r="G121" s="142">
        <v>0</v>
      </c>
      <c r="H121" s="136"/>
    </row>
    <row r="122" spans="1:8" x14ac:dyDescent="0.25">
      <c r="A122" s="139">
        <v>2122</v>
      </c>
      <c r="B122" s="136" t="s">
        <v>357</v>
      </c>
      <c r="C122" s="142">
        <v>0</v>
      </c>
      <c r="D122" s="142">
        <f t="shared" si="3"/>
        <v>0</v>
      </c>
      <c r="E122" s="142">
        <v>0</v>
      </c>
      <c r="F122" s="142">
        <v>0</v>
      </c>
      <c r="G122" s="142">
        <v>0</v>
      </c>
      <c r="H122" s="136"/>
    </row>
    <row r="123" spans="1:8" x14ac:dyDescent="0.25">
      <c r="A123" s="139">
        <v>2129</v>
      </c>
      <c r="B123" s="136" t="s">
        <v>358</v>
      </c>
      <c r="C123" s="142">
        <v>283135155.64999998</v>
      </c>
      <c r="D123" s="142">
        <f t="shared" si="3"/>
        <v>283135155.64999998</v>
      </c>
      <c r="E123" s="142">
        <v>0</v>
      </c>
      <c r="F123" s="142">
        <v>0</v>
      </c>
      <c r="G123" s="142">
        <v>0</v>
      </c>
      <c r="H123" s="136"/>
    </row>
    <row r="124" spans="1:8" x14ac:dyDescent="0.25">
      <c r="A124" s="136"/>
      <c r="B124" s="136"/>
      <c r="C124" s="136"/>
      <c r="D124" s="136"/>
      <c r="E124" s="136"/>
      <c r="F124" s="136"/>
      <c r="G124" s="136"/>
      <c r="H124" s="136"/>
    </row>
    <row r="125" spans="1:8" x14ac:dyDescent="0.25">
      <c r="A125" s="137" t="s">
        <v>359</v>
      </c>
      <c r="B125" s="137"/>
      <c r="C125" s="135"/>
      <c r="D125" s="135"/>
      <c r="E125" s="135"/>
      <c r="F125" s="135"/>
      <c r="G125" s="135"/>
      <c r="H125" s="135"/>
    </row>
    <row r="126" spans="1:8" x14ac:dyDescent="0.25">
      <c r="A126" s="138" t="s">
        <v>49</v>
      </c>
      <c r="B126" s="138" t="s">
        <v>50</v>
      </c>
      <c r="C126" s="138" t="s">
        <v>51</v>
      </c>
      <c r="D126" s="138" t="s">
        <v>360</v>
      </c>
      <c r="E126" s="138" t="s">
        <v>255</v>
      </c>
      <c r="F126" s="138"/>
      <c r="G126" s="138"/>
      <c r="H126" s="138"/>
    </row>
    <row r="127" spans="1:8" x14ac:dyDescent="0.25">
      <c r="A127" s="139">
        <v>2160</v>
      </c>
      <c r="B127" s="136" t="s">
        <v>361</v>
      </c>
      <c r="C127" s="154">
        <f>SUM(C128:C133)</f>
        <v>40074430.140000001</v>
      </c>
      <c r="D127" s="136"/>
      <c r="E127" s="136"/>
      <c r="F127" s="136"/>
      <c r="G127" s="136"/>
      <c r="H127" s="136"/>
    </row>
    <row r="128" spans="1:8" x14ac:dyDescent="0.25">
      <c r="A128" s="139">
        <v>2161</v>
      </c>
      <c r="B128" s="136" t="s">
        <v>362</v>
      </c>
      <c r="C128" s="142">
        <v>10855559.92</v>
      </c>
      <c r="D128" s="136"/>
      <c r="E128" s="136"/>
      <c r="F128" s="136"/>
      <c r="G128" s="136"/>
      <c r="H128" s="136"/>
    </row>
    <row r="129" spans="1:8" x14ac:dyDescent="0.25">
      <c r="A129" s="139">
        <v>2162</v>
      </c>
      <c r="B129" s="136" t="s">
        <v>363</v>
      </c>
      <c r="C129" s="142">
        <v>327.16000000000003</v>
      </c>
      <c r="D129" s="136"/>
      <c r="E129" s="136"/>
      <c r="F129" s="144"/>
      <c r="G129" s="144"/>
      <c r="H129" s="144"/>
    </row>
    <row r="130" spans="1:8" x14ac:dyDescent="0.25">
      <c r="A130" s="139">
        <v>2163</v>
      </c>
      <c r="B130" s="136" t="s">
        <v>364</v>
      </c>
      <c r="C130" s="142">
        <v>0</v>
      </c>
      <c r="D130" s="136"/>
      <c r="E130" s="136"/>
      <c r="F130" s="144"/>
      <c r="G130" s="144"/>
      <c r="H130" s="144"/>
    </row>
    <row r="131" spans="1:8" x14ac:dyDescent="0.25">
      <c r="A131" s="139">
        <v>2164</v>
      </c>
      <c r="B131" s="136" t="s">
        <v>365</v>
      </c>
      <c r="C131" s="142">
        <v>0</v>
      </c>
      <c r="D131" s="136"/>
      <c r="E131" s="136"/>
      <c r="F131" s="144"/>
      <c r="G131" s="144"/>
      <c r="H131" s="144"/>
    </row>
    <row r="132" spans="1:8" x14ac:dyDescent="0.25">
      <c r="A132" s="139">
        <v>2165</v>
      </c>
      <c r="B132" s="136" t="s">
        <v>366</v>
      </c>
      <c r="C132" s="142">
        <v>29218543.059999999</v>
      </c>
      <c r="D132" s="136"/>
      <c r="E132" s="136"/>
      <c r="F132" s="144"/>
      <c r="G132" s="144"/>
      <c r="H132" s="144"/>
    </row>
    <row r="133" spans="1:8" x14ac:dyDescent="0.25">
      <c r="A133" s="139">
        <v>2166</v>
      </c>
      <c r="B133" s="136" t="s">
        <v>367</v>
      </c>
      <c r="C133" s="142">
        <v>0</v>
      </c>
      <c r="D133" s="136"/>
      <c r="E133" s="136"/>
      <c r="F133" s="144"/>
      <c r="G133" s="144"/>
      <c r="H133" s="144"/>
    </row>
    <row r="134" spans="1:8" x14ac:dyDescent="0.25">
      <c r="A134" s="139">
        <v>2250</v>
      </c>
      <c r="B134" s="136" t="s">
        <v>368</v>
      </c>
      <c r="C134" s="142">
        <f>SUM(C135:C140)</f>
        <v>0</v>
      </c>
      <c r="D134" s="136"/>
      <c r="E134" s="136"/>
      <c r="F134" s="144"/>
      <c r="G134" s="144"/>
      <c r="H134" s="144"/>
    </row>
    <row r="135" spans="1:8" x14ac:dyDescent="0.25">
      <c r="A135" s="139">
        <v>2251</v>
      </c>
      <c r="B135" s="136" t="s">
        <v>369</v>
      </c>
      <c r="C135" s="142">
        <v>0</v>
      </c>
      <c r="D135" s="136"/>
      <c r="E135" s="136"/>
      <c r="F135" s="144"/>
      <c r="G135" s="144"/>
      <c r="H135" s="144"/>
    </row>
    <row r="136" spans="1:8" x14ac:dyDescent="0.25">
      <c r="A136" s="139">
        <v>2252</v>
      </c>
      <c r="B136" s="136" t="s">
        <v>370</v>
      </c>
      <c r="C136" s="142">
        <v>0</v>
      </c>
      <c r="D136" s="136"/>
      <c r="E136" s="136"/>
      <c r="F136" s="144"/>
      <c r="G136" s="144"/>
      <c r="H136" s="144"/>
    </row>
    <row r="137" spans="1:8" x14ac:dyDescent="0.25">
      <c r="A137" s="139">
        <v>2253</v>
      </c>
      <c r="B137" s="136" t="s">
        <v>371</v>
      </c>
      <c r="C137" s="142">
        <v>0</v>
      </c>
      <c r="D137" s="136"/>
      <c r="E137" s="136"/>
      <c r="F137" s="144"/>
      <c r="G137" s="144"/>
      <c r="H137" s="144"/>
    </row>
    <row r="138" spans="1:8" x14ac:dyDescent="0.25">
      <c r="A138" s="139">
        <v>2254</v>
      </c>
      <c r="B138" s="136" t="s">
        <v>372</v>
      </c>
      <c r="C138" s="142">
        <v>0</v>
      </c>
      <c r="D138" s="136"/>
      <c r="E138" s="136"/>
      <c r="F138" s="144"/>
      <c r="G138" s="144"/>
      <c r="H138" s="144"/>
    </row>
    <row r="139" spans="1:8" x14ac:dyDescent="0.25">
      <c r="A139" s="139">
        <v>2255</v>
      </c>
      <c r="B139" s="136" t="s">
        <v>373</v>
      </c>
      <c r="C139" s="142">
        <v>0</v>
      </c>
      <c r="D139" s="136"/>
      <c r="E139" s="136"/>
      <c r="F139" s="144"/>
      <c r="G139" s="144"/>
      <c r="H139" s="144"/>
    </row>
    <row r="140" spans="1:8" x14ac:dyDescent="0.25">
      <c r="A140" s="139">
        <v>2256</v>
      </c>
      <c r="B140" s="136" t="s">
        <v>374</v>
      </c>
      <c r="C140" s="142">
        <v>0</v>
      </c>
      <c r="D140" s="136"/>
      <c r="E140" s="136"/>
      <c r="F140" s="144"/>
      <c r="G140" s="144"/>
      <c r="H140" s="144"/>
    </row>
    <row r="141" spans="1:8" x14ac:dyDescent="0.25">
      <c r="A141" s="136"/>
      <c r="B141" s="136"/>
      <c r="C141" s="136"/>
      <c r="D141" s="136"/>
      <c r="E141" s="136"/>
      <c r="F141" s="144"/>
      <c r="G141" s="144"/>
      <c r="H141" s="144"/>
    </row>
    <row r="142" spans="1:8" x14ac:dyDescent="0.25">
      <c r="A142" s="137" t="s">
        <v>375</v>
      </c>
      <c r="B142" s="137"/>
      <c r="C142" s="135"/>
      <c r="D142" s="135"/>
      <c r="E142" s="135"/>
      <c r="F142" s="144"/>
      <c r="G142" s="144"/>
      <c r="H142" s="144"/>
    </row>
    <row r="143" spans="1:8" x14ac:dyDescent="0.25">
      <c r="A143" s="157" t="s">
        <v>49</v>
      </c>
      <c r="B143" s="157" t="s">
        <v>50</v>
      </c>
      <c r="C143" s="157" t="s">
        <v>51</v>
      </c>
      <c r="D143" s="138" t="s">
        <v>360</v>
      </c>
      <c r="E143" s="138" t="s">
        <v>255</v>
      </c>
      <c r="F143" s="144"/>
      <c r="G143" s="144"/>
      <c r="H143" s="144"/>
    </row>
    <row r="144" spans="1:8" x14ac:dyDescent="0.25">
      <c r="A144" s="139">
        <v>2150</v>
      </c>
      <c r="B144" s="136" t="s">
        <v>376</v>
      </c>
      <c r="C144" s="142">
        <v>0</v>
      </c>
      <c r="D144" s="136"/>
      <c r="E144" s="136"/>
      <c r="F144" s="144"/>
      <c r="G144" s="144"/>
      <c r="H144" s="144"/>
    </row>
    <row r="145" spans="1:8" x14ac:dyDescent="0.25">
      <c r="A145" s="139">
        <v>2151</v>
      </c>
      <c r="B145" s="136" t="s">
        <v>377</v>
      </c>
      <c r="C145" s="142">
        <v>0</v>
      </c>
      <c r="D145" s="136"/>
      <c r="E145" s="136"/>
      <c r="F145" s="144"/>
      <c r="G145" s="144"/>
      <c r="H145" s="144"/>
    </row>
    <row r="146" spans="1:8" x14ac:dyDescent="0.25">
      <c r="A146" s="139">
        <v>2152</v>
      </c>
      <c r="B146" s="136" t="s">
        <v>378</v>
      </c>
      <c r="C146" s="142">
        <v>0</v>
      </c>
      <c r="D146" s="136"/>
      <c r="E146" s="136"/>
      <c r="F146" s="144"/>
      <c r="G146" s="144"/>
      <c r="H146" s="144"/>
    </row>
    <row r="147" spans="1:8" x14ac:dyDescent="0.25">
      <c r="A147" s="139">
        <v>2159</v>
      </c>
      <c r="B147" s="136" t="s">
        <v>379</v>
      </c>
      <c r="C147" s="142">
        <v>0</v>
      </c>
      <c r="D147" s="136"/>
      <c r="E147" s="136"/>
      <c r="F147" s="144"/>
      <c r="G147" s="144"/>
      <c r="H147" s="144"/>
    </row>
    <row r="148" spans="1:8" x14ac:dyDescent="0.25">
      <c r="A148" s="139">
        <v>2240</v>
      </c>
      <c r="B148" s="136" t="s">
        <v>380</v>
      </c>
      <c r="C148" s="142">
        <v>0</v>
      </c>
      <c r="D148" s="136"/>
      <c r="E148" s="136"/>
      <c r="F148" s="144"/>
      <c r="G148" s="144"/>
      <c r="H148" s="144"/>
    </row>
    <row r="149" spans="1:8" x14ac:dyDescent="0.25">
      <c r="A149" s="139">
        <v>2241</v>
      </c>
      <c r="B149" s="136" t="s">
        <v>381</v>
      </c>
      <c r="C149" s="142">
        <v>0</v>
      </c>
      <c r="D149" s="136"/>
      <c r="E149" s="136"/>
      <c r="F149" s="144"/>
      <c r="G149" s="144"/>
      <c r="H149" s="144"/>
    </row>
    <row r="150" spans="1:8" x14ac:dyDescent="0.25">
      <c r="A150" s="139">
        <v>2242</v>
      </c>
      <c r="B150" s="136" t="s">
        <v>382</v>
      </c>
      <c r="C150" s="142">
        <v>0</v>
      </c>
      <c r="D150" s="136"/>
      <c r="E150" s="136"/>
      <c r="F150" s="144"/>
      <c r="G150" s="144"/>
      <c r="H150" s="144"/>
    </row>
    <row r="151" spans="1:8" x14ac:dyDescent="0.25">
      <c r="A151" s="139">
        <v>2249</v>
      </c>
      <c r="B151" s="136" t="s">
        <v>383</v>
      </c>
      <c r="C151" s="142">
        <v>0</v>
      </c>
      <c r="D151" s="136"/>
      <c r="E151" s="136"/>
      <c r="F151" s="144"/>
      <c r="G151" s="144"/>
      <c r="H151" s="144"/>
    </row>
    <row r="152" spans="1:8" x14ac:dyDescent="0.25">
      <c r="A152" s="139"/>
      <c r="B152" s="136"/>
      <c r="C152" s="143"/>
      <c r="D152" s="136"/>
      <c r="E152" s="136"/>
      <c r="F152" s="144"/>
      <c r="G152" s="144"/>
      <c r="H152" s="144"/>
    </row>
    <row r="153" spans="1:8" x14ac:dyDescent="0.25">
      <c r="A153" s="137" t="s">
        <v>384</v>
      </c>
      <c r="B153" s="137"/>
      <c r="C153" s="135"/>
      <c r="D153" s="135"/>
      <c r="E153" s="135"/>
      <c r="F153" s="144"/>
      <c r="G153" s="144"/>
      <c r="H153" s="144"/>
    </row>
    <row r="154" spans="1:8" x14ac:dyDescent="0.25">
      <c r="A154" s="157" t="s">
        <v>49</v>
      </c>
      <c r="B154" s="157" t="s">
        <v>50</v>
      </c>
      <c r="C154" s="157" t="s">
        <v>51</v>
      </c>
      <c r="D154" s="138" t="s">
        <v>360</v>
      </c>
      <c r="E154" s="138" t="s">
        <v>255</v>
      </c>
      <c r="F154" s="144"/>
      <c r="G154" s="144"/>
      <c r="H154" s="144"/>
    </row>
    <row r="155" spans="1:8" x14ac:dyDescent="0.25">
      <c r="A155" s="139">
        <v>2170</v>
      </c>
      <c r="B155" s="136" t="s">
        <v>385</v>
      </c>
      <c r="C155" s="142">
        <f>SUM(C156:C158)</f>
        <v>0</v>
      </c>
      <c r="D155" s="136"/>
      <c r="E155" s="136"/>
      <c r="F155" s="144"/>
      <c r="G155" s="144"/>
      <c r="H155" s="144"/>
    </row>
    <row r="156" spans="1:8" x14ac:dyDescent="0.25">
      <c r="A156" s="139">
        <v>2171</v>
      </c>
      <c r="B156" s="136" t="s">
        <v>386</v>
      </c>
      <c r="C156" s="142">
        <v>0</v>
      </c>
      <c r="D156" s="136"/>
      <c r="E156" s="136"/>
      <c r="F156" s="144"/>
      <c r="G156" s="144"/>
      <c r="H156" s="144"/>
    </row>
    <row r="157" spans="1:8" x14ac:dyDescent="0.25">
      <c r="A157" s="139">
        <v>2172</v>
      </c>
      <c r="B157" s="136" t="s">
        <v>387</v>
      </c>
      <c r="C157" s="142">
        <v>0</v>
      </c>
      <c r="D157" s="136"/>
      <c r="E157" s="136"/>
      <c r="F157" s="144"/>
      <c r="G157" s="144"/>
      <c r="H157" s="144"/>
    </row>
    <row r="158" spans="1:8" x14ac:dyDescent="0.25">
      <c r="A158" s="139">
        <v>2179</v>
      </c>
      <c r="B158" s="136" t="s">
        <v>388</v>
      </c>
      <c r="C158" s="142">
        <v>0</v>
      </c>
      <c r="D158" s="136"/>
      <c r="E158" s="136"/>
      <c r="F158" s="144"/>
      <c r="G158" s="144"/>
      <c r="H158" s="144"/>
    </row>
    <row r="159" spans="1:8" x14ac:dyDescent="0.25">
      <c r="A159" s="139">
        <v>2260</v>
      </c>
      <c r="B159" s="136" t="s">
        <v>389</v>
      </c>
      <c r="C159" s="142">
        <f>SUM(C160:C163)</f>
        <v>0</v>
      </c>
      <c r="D159" s="136"/>
      <c r="E159" s="136"/>
      <c r="F159" s="144"/>
      <c r="G159" s="144"/>
      <c r="H159" s="144"/>
    </row>
    <row r="160" spans="1:8" x14ac:dyDescent="0.25">
      <c r="A160" s="139">
        <v>2261</v>
      </c>
      <c r="B160" s="136" t="s">
        <v>390</v>
      </c>
      <c r="C160" s="142">
        <v>0</v>
      </c>
      <c r="D160" s="136"/>
      <c r="E160" s="136"/>
      <c r="F160" s="144"/>
      <c r="G160" s="144"/>
      <c r="H160" s="144"/>
    </row>
    <row r="161" spans="1:8" x14ac:dyDescent="0.25">
      <c r="A161" s="139">
        <v>2262</v>
      </c>
      <c r="B161" s="136" t="s">
        <v>391</v>
      </c>
      <c r="C161" s="142">
        <v>0</v>
      </c>
      <c r="D161" s="136"/>
      <c r="E161" s="136"/>
      <c r="F161" s="144"/>
      <c r="G161" s="144"/>
      <c r="H161" s="144"/>
    </row>
    <row r="162" spans="1:8" x14ac:dyDescent="0.25">
      <c r="A162" s="139">
        <v>2263</v>
      </c>
      <c r="B162" s="136" t="s">
        <v>392</v>
      </c>
      <c r="C162" s="142">
        <v>0</v>
      </c>
      <c r="D162" s="136"/>
      <c r="E162" s="136"/>
      <c r="F162" s="144"/>
      <c r="G162" s="144"/>
      <c r="H162" s="144"/>
    </row>
    <row r="163" spans="1:8" x14ac:dyDescent="0.25">
      <c r="A163" s="139">
        <v>2269</v>
      </c>
      <c r="B163" s="136" t="s">
        <v>393</v>
      </c>
      <c r="C163" s="142">
        <v>0</v>
      </c>
      <c r="D163" s="136"/>
      <c r="E163" s="136"/>
      <c r="F163" s="144"/>
      <c r="G163" s="144"/>
      <c r="H163" s="144"/>
    </row>
    <row r="164" spans="1:8" x14ac:dyDescent="0.25">
      <c r="A164" s="136"/>
      <c r="B164" s="136"/>
      <c r="C164" s="136"/>
      <c r="D164" s="136"/>
      <c r="E164" s="136"/>
      <c r="F164" s="144"/>
      <c r="G164" s="144"/>
      <c r="H164" s="144"/>
    </row>
    <row r="165" spans="1:8" x14ac:dyDescent="0.25">
      <c r="A165" s="137" t="s">
        <v>394</v>
      </c>
      <c r="B165" s="137"/>
      <c r="C165" s="135"/>
      <c r="D165" s="135"/>
      <c r="E165" s="135"/>
      <c r="F165" s="144"/>
      <c r="G165" s="144"/>
      <c r="H165" s="144"/>
    </row>
    <row r="166" spans="1:8" x14ac:dyDescent="0.25">
      <c r="A166" s="157" t="s">
        <v>49</v>
      </c>
      <c r="B166" s="157" t="s">
        <v>50</v>
      </c>
      <c r="C166" s="157" t="s">
        <v>51</v>
      </c>
      <c r="D166" s="138" t="s">
        <v>360</v>
      </c>
      <c r="E166" s="138" t="s">
        <v>255</v>
      </c>
      <c r="F166" s="144"/>
      <c r="G166" s="144"/>
      <c r="H166" s="144"/>
    </row>
    <row r="167" spans="1:8" x14ac:dyDescent="0.25">
      <c r="A167" s="139">
        <v>2190</v>
      </c>
      <c r="B167" s="136" t="s">
        <v>395</v>
      </c>
      <c r="C167" s="142">
        <f>SUM(C168:C170)</f>
        <v>28527250.649999995</v>
      </c>
      <c r="D167" s="136"/>
      <c r="E167" s="136"/>
      <c r="F167" s="144"/>
      <c r="G167" s="144"/>
      <c r="H167" s="144"/>
    </row>
    <row r="168" spans="1:8" x14ac:dyDescent="0.25">
      <c r="A168" s="139">
        <v>2191</v>
      </c>
      <c r="B168" s="136" t="s">
        <v>396</v>
      </c>
      <c r="C168" s="142">
        <v>0</v>
      </c>
      <c r="D168" s="136"/>
      <c r="E168" s="136"/>
      <c r="F168" s="144"/>
      <c r="G168" s="144"/>
      <c r="H168" s="144"/>
    </row>
    <row r="169" spans="1:8" x14ac:dyDescent="0.25">
      <c r="A169" s="139">
        <v>2192</v>
      </c>
      <c r="B169" s="136" t="s">
        <v>397</v>
      </c>
      <c r="C169" s="142">
        <v>0</v>
      </c>
      <c r="D169" s="136"/>
      <c r="E169" s="136"/>
      <c r="F169" s="144"/>
      <c r="G169" s="144"/>
      <c r="H169" s="144"/>
    </row>
    <row r="170" spans="1:8" x14ac:dyDescent="0.25">
      <c r="A170" s="139">
        <v>2199</v>
      </c>
      <c r="B170" s="136" t="s">
        <v>398</v>
      </c>
      <c r="C170" s="142">
        <v>28527250.649999995</v>
      </c>
      <c r="D170" s="136"/>
      <c r="E170" s="136"/>
      <c r="F170" s="144"/>
      <c r="G170" s="144"/>
      <c r="H170" s="144"/>
    </row>
    <row r="171" spans="1:8" x14ac:dyDescent="0.25">
      <c r="A171" s="136"/>
      <c r="B171" s="136"/>
      <c r="C171" s="136"/>
      <c r="D171" s="136"/>
      <c r="E171" s="136"/>
      <c r="F171" s="144"/>
      <c r="G171" s="144"/>
      <c r="H171" s="144"/>
    </row>
    <row r="172" spans="1:8" x14ac:dyDescent="0.25">
      <c r="A172" s="136"/>
      <c r="B172" s="136"/>
      <c r="C172" s="136"/>
      <c r="D172" s="136"/>
      <c r="E172" s="136"/>
      <c r="F172" s="144"/>
      <c r="G172" s="144"/>
      <c r="H172" s="144"/>
    </row>
    <row r="173" spans="1:8" x14ac:dyDescent="0.25">
      <c r="A173" s="136"/>
      <c r="B173" s="136" t="s">
        <v>515</v>
      </c>
      <c r="C173" s="136"/>
      <c r="D173" s="136"/>
      <c r="E173" s="136"/>
      <c r="F173" s="144"/>
      <c r="G173" s="144"/>
      <c r="H173" s="144"/>
    </row>
  </sheetData>
  <mergeCells count="4">
    <mergeCell ref="A1:H1"/>
    <mergeCell ref="A2:H2"/>
    <mergeCell ref="A3:H3"/>
    <mergeCell ref="A4:H4"/>
  </mergeCells>
  <pageMargins left="0.23622047244094491" right="0.23622047244094491" top="0.74803149606299213" bottom="0.74803149606299213" header="0.31496062992125984" footer="0.31496062992125984"/>
  <pageSetup scale="47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1"/>
  <sheetViews>
    <sheetView showGridLines="0" workbookViewId="0">
      <selection activeCell="G32" sqref="G32"/>
    </sheetView>
  </sheetViews>
  <sheetFormatPr baseColWidth="10" defaultColWidth="14.42578125" defaultRowHeight="15" customHeight="1" x14ac:dyDescent="0.25"/>
  <cols>
    <col min="1" max="1" width="10" customWidth="1"/>
    <col min="2" max="2" width="48.140625" customWidth="1"/>
    <col min="3" max="3" width="22.85546875" customWidth="1"/>
    <col min="4" max="5" width="16.85546875" customWidth="1"/>
    <col min="6" max="26" width="9.140625" customWidth="1"/>
  </cols>
  <sheetData>
    <row r="1" spans="1:5" ht="11.25" customHeight="1" x14ac:dyDescent="0.25">
      <c r="A1" s="175" t="s">
        <v>513</v>
      </c>
      <c r="B1" s="175"/>
      <c r="C1" s="175"/>
      <c r="D1" s="175"/>
      <c r="E1" s="175"/>
    </row>
    <row r="2" spans="1:5" ht="11.25" customHeight="1" x14ac:dyDescent="0.25">
      <c r="A2" s="175" t="s">
        <v>399</v>
      </c>
      <c r="B2" s="175"/>
      <c r="C2" s="175"/>
      <c r="D2" s="175"/>
      <c r="E2" s="175"/>
    </row>
    <row r="3" spans="1:5" ht="11.25" customHeight="1" x14ac:dyDescent="0.25">
      <c r="A3" s="175" t="str">
        <f>'Notas a los Edos Financieros'!A3</f>
        <v>Del 01 de enero al 31 de Marzo de 2026</v>
      </c>
      <c r="B3" s="175"/>
      <c r="C3" s="175"/>
      <c r="D3" s="175"/>
      <c r="E3" s="175"/>
    </row>
    <row r="4" spans="1:5" ht="11.25" customHeight="1" x14ac:dyDescent="0.25">
      <c r="A4" s="175" t="s">
        <v>0</v>
      </c>
      <c r="B4" s="175"/>
      <c r="C4" s="175"/>
      <c r="D4" s="175"/>
      <c r="E4" s="175"/>
    </row>
    <row r="5" spans="1:5" ht="9.75" customHeight="1" x14ac:dyDescent="0.25">
      <c r="A5" s="84" t="s">
        <v>48</v>
      </c>
      <c r="B5" s="28"/>
      <c r="C5" s="28"/>
      <c r="D5" s="28"/>
      <c r="E5" s="28"/>
    </row>
    <row r="6" spans="1:5" ht="9.75" customHeight="1" x14ac:dyDescent="0.25">
      <c r="A6" s="2"/>
      <c r="B6" s="2"/>
      <c r="C6" s="2"/>
      <c r="D6" s="2"/>
      <c r="E6" s="2"/>
    </row>
    <row r="7" spans="1:5" ht="9.75" customHeight="1" x14ac:dyDescent="0.25">
      <c r="A7" s="90" t="s">
        <v>537</v>
      </c>
      <c r="B7" s="28"/>
      <c r="C7" s="28"/>
      <c r="D7" s="28"/>
      <c r="E7" s="28"/>
    </row>
    <row r="8" spans="1:5" ht="9.75" customHeight="1" x14ac:dyDescent="0.25">
      <c r="A8" s="92" t="s">
        <v>49</v>
      </c>
      <c r="B8" s="92" t="s">
        <v>50</v>
      </c>
      <c r="C8" s="92" t="s">
        <v>51</v>
      </c>
      <c r="D8" s="92" t="s">
        <v>242</v>
      </c>
      <c r="E8" s="92" t="s">
        <v>360</v>
      </c>
    </row>
    <row r="9" spans="1:5" ht="9.75" customHeight="1" x14ac:dyDescent="0.25">
      <c r="A9" s="103">
        <v>3110</v>
      </c>
      <c r="B9" s="104" t="s">
        <v>102</v>
      </c>
      <c r="C9" s="94">
        <v>0</v>
      </c>
      <c r="D9" s="2"/>
      <c r="E9" s="2"/>
    </row>
    <row r="10" spans="1:5" ht="9.75" customHeight="1" x14ac:dyDescent="0.25">
      <c r="A10" s="103">
        <v>3120</v>
      </c>
      <c r="B10" s="104" t="s">
        <v>400</v>
      </c>
      <c r="C10" s="94">
        <v>4034334942.73</v>
      </c>
      <c r="D10" s="2"/>
      <c r="E10" s="2"/>
    </row>
    <row r="11" spans="1:5" ht="9.75" customHeight="1" x14ac:dyDescent="0.25">
      <c r="A11" s="103">
        <v>3130</v>
      </c>
      <c r="B11" s="104" t="s">
        <v>401</v>
      </c>
      <c r="C11" s="94">
        <v>0</v>
      </c>
      <c r="D11" s="2"/>
      <c r="E11" s="2"/>
    </row>
    <row r="12" spans="1:5" ht="9.75" customHeight="1" x14ac:dyDescent="0.25">
      <c r="A12" s="2"/>
      <c r="B12" s="2"/>
      <c r="C12" s="105"/>
      <c r="D12" s="2"/>
      <c r="E12" s="2"/>
    </row>
    <row r="13" spans="1:5" ht="9.75" customHeight="1" x14ac:dyDescent="0.25">
      <c r="A13" s="90" t="s">
        <v>538</v>
      </c>
      <c r="B13" s="28"/>
      <c r="C13" s="40"/>
      <c r="D13" s="28"/>
      <c r="E13" s="28"/>
    </row>
    <row r="14" spans="1:5" ht="9.75" customHeight="1" x14ac:dyDescent="0.25">
      <c r="A14" s="92" t="s">
        <v>49</v>
      </c>
      <c r="B14" s="92" t="s">
        <v>50</v>
      </c>
      <c r="C14" s="106" t="s">
        <v>51</v>
      </c>
      <c r="D14" s="92" t="s">
        <v>402</v>
      </c>
      <c r="E14" s="92"/>
    </row>
    <row r="15" spans="1:5" ht="9.75" customHeight="1" x14ac:dyDescent="0.25">
      <c r="A15" s="103">
        <v>3210</v>
      </c>
      <c r="B15" s="104" t="s">
        <v>403</v>
      </c>
      <c r="C15" s="95">
        <v>1232579136.1299996</v>
      </c>
      <c r="D15" s="2"/>
      <c r="E15" s="2"/>
    </row>
    <row r="16" spans="1:5" ht="9.75" customHeight="1" x14ac:dyDescent="0.25">
      <c r="A16" s="103">
        <v>3220</v>
      </c>
      <c r="B16" s="104" t="s">
        <v>404</v>
      </c>
      <c r="C16" s="95">
        <v>1033210344.21</v>
      </c>
      <c r="D16" s="2"/>
      <c r="E16" s="2"/>
    </row>
    <row r="17" spans="1:4" ht="9.75" customHeight="1" x14ac:dyDescent="0.25">
      <c r="A17" s="103">
        <v>3230</v>
      </c>
      <c r="B17" s="104" t="s">
        <v>405</v>
      </c>
      <c r="C17" s="95">
        <v>0</v>
      </c>
      <c r="D17" s="2"/>
    </row>
    <row r="18" spans="1:4" ht="9.75" customHeight="1" x14ac:dyDescent="0.25">
      <c r="A18" s="103">
        <v>3231</v>
      </c>
      <c r="B18" s="104" t="s">
        <v>406</v>
      </c>
      <c r="C18" s="94">
        <v>0</v>
      </c>
      <c r="D18" s="2"/>
    </row>
    <row r="19" spans="1:4" ht="9.75" customHeight="1" x14ac:dyDescent="0.25">
      <c r="A19" s="103">
        <v>3232</v>
      </c>
      <c r="B19" s="104" t="s">
        <v>407</v>
      </c>
      <c r="C19" s="94">
        <v>0</v>
      </c>
      <c r="D19" s="2"/>
    </row>
    <row r="20" spans="1:4" ht="9.75" customHeight="1" x14ac:dyDescent="0.25">
      <c r="A20" s="103">
        <v>3233</v>
      </c>
      <c r="B20" s="104" t="s">
        <v>408</v>
      </c>
      <c r="C20" s="94">
        <v>0</v>
      </c>
      <c r="D20" s="2"/>
    </row>
    <row r="21" spans="1:4" ht="9.75" customHeight="1" x14ac:dyDescent="0.25">
      <c r="A21" s="103">
        <v>3239</v>
      </c>
      <c r="B21" s="104" t="s">
        <v>409</v>
      </c>
      <c r="C21" s="94">
        <v>0</v>
      </c>
      <c r="D21" s="2"/>
    </row>
    <row r="22" spans="1:4" ht="9.75" customHeight="1" x14ac:dyDescent="0.25">
      <c r="A22" s="103">
        <v>3240</v>
      </c>
      <c r="B22" s="104" t="s">
        <v>410</v>
      </c>
      <c r="C22" s="94">
        <v>0</v>
      </c>
      <c r="D22" s="2"/>
    </row>
    <row r="23" spans="1:4" ht="9.75" customHeight="1" x14ac:dyDescent="0.25">
      <c r="A23" s="103">
        <v>3241</v>
      </c>
      <c r="B23" s="104" t="s">
        <v>411</v>
      </c>
      <c r="C23" s="94">
        <v>0</v>
      </c>
      <c r="D23" s="2"/>
    </row>
    <row r="24" spans="1:4" ht="9.75" customHeight="1" x14ac:dyDescent="0.25">
      <c r="A24" s="103">
        <v>3242</v>
      </c>
      <c r="B24" s="104" t="s">
        <v>412</v>
      </c>
      <c r="C24" s="94">
        <v>0</v>
      </c>
      <c r="D24" s="2"/>
    </row>
    <row r="25" spans="1:4" ht="9.75" customHeight="1" x14ac:dyDescent="0.25">
      <c r="A25" s="103">
        <v>3243</v>
      </c>
      <c r="B25" s="104" t="s">
        <v>413</v>
      </c>
      <c r="C25" s="94">
        <v>0</v>
      </c>
      <c r="D25" s="2"/>
    </row>
    <row r="26" spans="1:4" ht="9.75" customHeight="1" x14ac:dyDescent="0.25">
      <c r="A26" s="103">
        <v>3250</v>
      </c>
      <c r="B26" s="104" t="s">
        <v>414</v>
      </c>
      <c r="C26" s="94">
        <v>525961295.19999999</v>
      </c>
      <c r="D26" s="2"/>
    </row>
    <row r="27" spans="1:4" ht="9.75" customHeight="1" x14ac:dyDescent="0.25">
      <c r="A27" s="103">
        <v>3251</v>
      </c>
      <c r="B27" s="104" t="s">
        <v>415</v>
      </c>
      <c r="C27" s="94">
        <v>0</v>
      </c>
      <c r="D27" s="2"/>
    </row>
    <row r="28" spans="1:4" ht="9.75" customHeight="1" x14ac:dyDescent="0.25">
      <c r="A28" s="103">
        <v>3252</v>
      </c>
      <c r="B28" s="104" t="s">
        <v>416</v>
      </c>
      <c r="C28" s="94">
        <v>0</v>
      </c>
      <c r="D28" s="2"/>
    </row>
    <row r="29" spans="1:4" ht="9.75" customHeight="1" x14ac:dyDescent="0.25">
      <c r="A29" s="103">
        <v>3253</v>
      </c>
      <c r="B29" s="104" t="s">
        <v>417</v>
      </c>
      <c r="C29" s="94">
        <v>0</v>
      </c>
      <c r="D29" s="2"/>
    </row>
    <row r="30" spans="1:4" ht="9.75" customHeight="1" x14ac:dyDescent="0.25">
      <c r="A30" s="2"/>
      <c r="B30" s="2"/>
      <c r="C30" s="2"/>
      <c r="D30" s="2"/>
    </row>
    <row r="31" spans="1:4" ht="9.75" customHeight="1" x14ac:dyDescent="0.25">
      <c r="A31" s="2"/>
      <c r="B31" s="2" t="s">
        <v>515</v>
      </c>
      <c r="C31" s="2"/>
      <c r="D31" s="2"/>
    </row>
  </sheetData>
  <mergeCells count="4">
    <mergeCell ref="A1:E1"/>
    <mergeCell ref="A2:E2"/>
    <mergeCell ref="A3:E3"/>
    <mergeCell ref="A4:E4"/>
  </mergeCells>
  <pageMargins left="0.70866141732283472" right="0.70866141732283472" top="0.74803149606299213" bottom="0.74803149606299213" header="0" footer="0"/>
  <pageSetup scale="7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43"/>
  <sheetViews>
    <sheetView showGridLines="0" workbookViewId="0">
      <selection activeCell="E137" sqref="E137"/>
    </sheetView>
  </sheetViews>
  <sheetFormatPr baseColWidth="10" defaultColWidth="14.42578125" defaultRowHeight="15" customHeight="1" x14ac:dyDescent="0.25"/>
  <cols>
    <col min="1" max="1" width="10" customWidth="1"/>
    <col min="2" max="2" width="63.42578125" customWidth="1"/>
    <col min="3" max="3" width="15.140625" customWidth="1"/>
    <col min="4" max="4" width="16.42578125" customWidth="1"/>
    <col min="5" max="5" width="19.140625" customWidth="1"/>
    <col min="6" max="6" width="11.28515625" bestFit="1" customWidth="1"/>
    <col min="7" max="9" width="9.140625" customWidth="1"/>
    <col min="10" max="10" width="10.7109375" bestFit="1" customWidth="1"/>
    <col min="11" max="26" width="9.140625" customWidth="1"/>
  </cols>
  <sheetData>
    <row r="1" spans="1:12" ht="11.25" customHeight="1" x14ac:dyDescent="0.25">
      <c r="A1" s="175" t="s">
        <v>513</v>
      </c>
      <c r="B1" s="175"/>
      <c r="C1" s="175"/>
      <c r="D1" s="175"/>
      <c r="E1" s="87"/>
    </row>
    <row r="2" spans="1:12" ht="11.25" customHeight="1" x14ac:dyDescent="0.25">
      <c r="A2" s="175" t="s">
        <v>418</v>
      </c>
      <c r="B2" s="175"/>
      <c r="C2" s="175"/>
      <c r="D2" s="175"/>
      <c r="E2" s="87"/>
    </row>
    <row r="3" spans="1:12" ht="11.25" customHeight="1" x14ac:dyDescent="0.25">
      <c r="A3" s="175" t="str">
        <f>'Notas a los Edos Financieros'!A3</f>
        <v>Del 01 de enero al 31 de Marzo de 2026</v>
      </c>
      <c r="B3" s="175"/>
      <c r="C3" s="175"/>
      <c r="D3" s="175"/>
      <c r="E3" s="87"/>
    </row>
    <row r="4" spans="1:12" ht="11.25" customHeight="1" x14ac:dyDescent="0.25">
      <c r="A4" s="175" t="s">
        <v>0</v>
      </c>
      <c r="B4" s="175"/>
      <c r="C4" s="175"/>
      <c r="D4" s="175"/>
      <c r="E4" s="87"/>
    </row>
    <row r="5" spans="1:12" ht="9.75" customHeight="1" x14ac:dyDescent="0.25">
      <c r="A5" s="84" t="s">
        <v>48</v>
      </c>
      <c r="B5" s="28"/>
      <c r="C5" s="28"/>
      <c r="D5" s="28"/>
      <c r="E5" s="88"/>
    </row>
    <row r="6" spans="1:12" ht="9.75" customHeight="1" x14ac:dyDescent="0.25">
      <c r="A6" s="2"/>
      <c r="B6" s="2"/>
      <c r="C6" s="2"/>
      <c r="D6" s="2"/>
      <c r="E6" s="89"/>
    </row>
    <row r="7" spans="1:12" x14ac:dyDescent="0.25">
      <c r="A7" s="90" t="s">
        <v>419</v>
      </c>
      <c r="B7" s="91"/>
      <c r="C7" s="91"/>
      <c r="D7" s="91"/>
      <c r="E7" s="89"/>
      <c r="F7" s="2"/>
      <c r="G7" s="2"/>
      <c r="H7" s="2"/>
      <c r="I7" s="2"/>
      <c r="J7" s="2"/>
      <c r="K7" s="2"/>
      <c r="L7" s="2"/>
    </row>
    <row r="8" spans="1:12" x14ac:dyDescent="0.25">
      <c r="A8" s="92" t="s">
        <v>49</v>
      </c>
      <c r="B8" s="92" t="s">
        <v>50</v>
      </c>
      <c r="C8" s="85">
        <v>2026</v>
      </c>
      <c r="D8" s="85">
        <v>2025</v>
      </c>
      <c r="E8" s="89"/>
      <c r="F8" s="2"/>
      <c r="G8" s="2"/>
      <c r="H8" s="2"/>
      <c r="I8" s="2"/>
      <c r="J8" s="2"/>
      <c r="K8" s="2"/>
      <c r="L8" s="2"/>
    </row>
    <row r="9" spans="1:12" x14ac:dyDescent="0.25">
      <c r="A9" s="3">
        <v>1111</v>
      </c>
      <c r="B9" s="2" t="s">
        <v>420</v>
      </c>
      <c r="C9" s="93">
        <v>1192550</v>
      </c>
      <c r="D9" s="93">
        <v>1152550</v>
      </c>
      <c r="E9" s="89"/>
      <c r="F9" s="2"/>
      <c r="G9" s="2"/>
      <c r="H9" s="2"/>
      <c r="I9" s="2"/>
      <c r="J9" s="2"/>
      <c r="K9" s="2"/>
      <c r="L9" s="2"/>
    </row>
    <row r="10" spans="1:12" x14ac:dyDescent="0.25">
      <c r="A10" s="3">
        <v>1112</v>
      </c>
      <c r="B10" s="2" t="s">
        <v>421</v>
      </c>
      <c r="C10" s="93">
        <v>369015370.97000009</v>
      </c>
      <c r="D10" s="93">
        <v>248136075.56999999</v>
      </c>
      <c r="E10" s="89"/>
      <c r="F10" s="2"/>
      <c r="G10" s="2"/>
      <c r="H10" s="2"/>
      <c r="I10" s="2"/>
      <c r="J10" s="2"/>
      <c r="K10" s="2"/>
      <c r="L10" s="2"/>
    </row>
    <row r="11" spans="1:12" x14ac:dyDescent="0.25">
      <c r="A11" s="3">
        <v>1113</v>
      </c>
      <c r="B11" s="2" t="s">
        <v>422</v>
      </c>
      <c r="C11" s="93">
        <v>0</v>
      </c>
      <c r="D11" s="93">
        <v>0</v>
      </c>
      <c r="E11" s="89"/>
      <c r="F11" s="2"/>
      <c r="G11" s="2"/>
      <c r="H11" s="2"/>
      <c r="I11" s="2"/>
      <c r="J11" s="2"/>
      <c r="K11" s="2"/>
      <c r="L11" s="2"/>
    </row>
    <row r="12" spans="1:12" x14ac:dyDescent="0.25">
      <c r="A12" s="3">
        <v>1114</v>
      </c>
      <c r="B12" s="2" t="s">
        <v>243</v>
      </c>
      <c r="C12" s="93">
        <v>618976980.49000001</v>
      </c>
      <c r="D12" s="93">
        <v>65697315.939999998</v>
      </c>
      <c r="E12" s="89"/>
      <c r="F12" s="2"/>
      <c r="G12" s="2"/>
      <c r="H12" s="2"/>
      <c r="I12" s="2"/>
      <c r="J12" s="2"/>
      <c r="K12" s="2"/>
      <c r="L12" s="2"/>
    </row>
    <row r="13" spans="1:12" x14ac:dyDescent="0.25">
      <c r="A13" s="3">
        <v>1115</v>
      </c>
      <c r="B13" s="2" t="s">
        <v>244</v>
      </c>
      <c r="C13" s="93">
        <v>0</v>
      </c>
      <c r="D13" s="93">
        <v>0</v>
      </c>
      <c r="E13" s="89"/>
      <c r="F13" s="2"/>
      <c r="G13" s="2"/>
      <c r="H13" s="2"/>
      <c r="I13" s="2"/>
      <c r="J13" s="2"/>
      <c r="K13" s="2"/>
      <c r="L13" s="2"/>
    </row>
    <row r="14" spans="1:12" x14ac:dyDescent="0.25">
      <c r="A14" s="3">
        <v>1116</v>
      </c>
      <c r="B14" s="2" t="s">
        <v>423</v>
      </c>
      <c r="C14" s="94">
        <v>0</v>
      </c>
      <c r="D14" s="94">
        <v>0</v>
      </c>
      <c r="E14" s="89"/>
      <c r="F14" s="2"/>
      <c r="G14" s="2"/>
      <c r="H14" s="2"/>
      <c r="I14" s="2"/>
      <c r="J14" s="2"/>
      <c r="K14" s="2"/>
      <c r="L14" s="2"/>
    </row>
    <row r="15" spans="1:12" x14ac:dyDescent="0.25">
      <c r="A15" s="3">
        <v>1119</v>
      </c>
      <c r="B15" s="2" t="s">
        <v>424</v>
      </c>
      <c r="C15" s="94">
        <v>0</v>
      </c>
      <c r="D15" s="94">
        <v>0</v>
      </c>
      <c r="E15" s="89"/>
      <c r="F15" s="2"/>
      <c r="G15" s="2"/>
      <c r="H15" s="2"/>
      <c r="I15" s="2"/>
      <c r="J15" s="2"/>
      <c r="K15" s="2"/>
      <c r="L15" s="2"/>
    </row>
    <row r="16" spans="1:12" x14ac:dyDescent="0.25">
      <c r="A16" s="7">
        <v>1110</v>
      </c>
      <c r="B16" s="8" t="s">
        <v>425</v>
      </c>
      <c r="C16" s="95">
        <f>+SUM(C9:C15)</f>
        <v>989184901.46000004</v>
      </c>
      <c r="D16" s="95">
        <f>+SUM(D9:D15)</f>
        <v>314985941.50999999</v>
      </c>
      <c r="E16" s="89"/>
      <c r="F16" s="2"/>
      <c r="G16" s="2"/>
      <c r="H16" s="2"/>
      <c r="I16" s="2"/>
      <c r="J16" s="2"/>
      <c r="K16" s="2"/>
      <c r="L16" s="2"/>
    </row>
    <row r="17" spans="1:12" x14ac:dyDescent="0.25">
      <c r="C17" s="41"/>
      <c r="D17" s="41"/>
      <c r="E17" s="89"/>
      <c r="F17" s="2"/>
      <c r="G17" s="2"/>
      <c r="H17" s="2"/>
      <c r="I17" s="2"/>
      <c r="J17" s="2"/>
      <c r="K17" s="2"/>
      <c r="L17" s="2"/>
    </row>
    <row r="18" spans="1:12" x14ac:dyDescent="0.25">
      <c r="E18" s="89"/>
      <c r="F18" s="2"/>
      <c r="G18" s="2"/>
      <c r="H18" s="2"/>
      <c r="I18" s="2"/>
      <c r="J18" s="2"/>
      <c r="K18" s="2"/>
      <c r="L18" s="2"/>
    </row>
    <row r="19" spans="1:12" x14ac:dyDescent="0.25">
      <c r="A19" s="90" t="s">
        <v>426</v>
      </c>
      <c r="B19" s="91"/>
      <c r="C19" s="91"/>
      <c r="D19" s="91"/>
      <c r="E19" s="89"/>
      <c r="F19" s="2"/>
      <c r="G19" s="2"/>
      <c r="H19" s="2"/>
      <c r="I19" s="2"/>
      <c r="J19" s="2"/>
      <c r="K19" s="2"/>
      <c r="L19" s="2"/>
    </row>
    <row r="20" spans="1:12" x14ac:dyDescent="0.25">
      <c r="A20" s="92" t="s">
        <v>49</v>
      </c>
      <c r="B20" s="92" t="s">
        <v>50</v>
      </c>
      <c r="C20" s="85">
        <v>2026</v>
      </c>
      <c r="D20" s="85">
        <v>2025</v>
      </c>
      <c r="E20" s="89"/>
      <c r="F20" s="2"/>
      <c r="G20" s="2"/>
      <c r="H20" s="2"/>
      <c r="I20" s="2"/>
      <c r="J20" s="2"/>
      <c r="K20" s="2"/>
      <c r="L20" s="2"/>
    </row>
    <row r="21" spans="1:12" x14ac:dyDescent="0.25">
      <c r="A21" s="7">
        <v>1230</v>
      </c>
      <c r="B21" s="9" t="s">
        <v>293</v>
      </c>
      <c r="C21" s="95">
        <f>+SUM(C22:C28)</f>
        <v>107514841.11</v>
      </c>
      <c r="D21" s="95">
        <f>+SUM(D22:D28)</f>
        <v>544821263.94000006</v>
      </c>
      <c r="E21" s="89"/>
      <c r="F21" s="2"/>
      <c r="G21" s="2"/>
      <c r="H21" s="2"/>
      <c r="I21" s="2"/>
      <c r="J21" s="2"/>
      <c r="K21" s="2"/>
      <c r="L21" s="2"/>
    </row>
    <row r="22" spans="1:12" x14ac:dyDescent="0.25">
      <c r="A22" s="3">
        <v>1231</v>
      </c>
      <c r="B22" s="2" t="s">
        <v>294</v>
      </c>
      <c r="C22" s="94">
        <v>0</v>
      </c>
      <c r="D22" s="94">
        <v>0</v>
      </c>
      <c r="E22" s="89"/>
      <c r="F22" s="2"/>
      <c r="G22" s="2"/>
      <c r="H22" s="2"/>
      <c r="I22" s="2"/>
      <c r="J22" s="2"/>
      <c r="K22" s="2"/>
      <c r="L22" s="2"/>
    </row>
    <row r="23" spans="1:12" x14ac:dyDescent="0.25">
      <c r="A23" s="3">
        <v>1232</v>
      </c>
      <c r="B23" s="2" t="s">
        <v>295</v>
      </c>
      <c r="C23" s="94">
        <v>0</v>
      </c>
      <c r="D23" s="94">
        <v>0</v>
      </c>
      <c r="E23" s="89"/>
      <c r="F23" s="2"/>
      <c r="G23" s="2"/>
      <c r="H23" s="2"/>
      <c r="I23" s="2"/>
      <c r="J23" s="2"/>
      <c r="K23" s="2"/>
      <c r="L23" s="2"/>
    </row>
    <row r="24" spans="1:12" x14ac:dyDescent="0.25">
      <c r="A24" s="3">
        <v>1233</v>
      </c>
      <c r="B24" s="2" t="s">
        <v>296</v>
      </c>
      <c r="C24" s="94">
        <v>0</v>
      </c>
      <c r="D24" s="94">
        <v>0</v>
      </c>
      <c r="E24" s="89"/>
      <c r="F24" s="2"/>
      <c r="G24" s="2"/>
      <c r="H24" s="2"/>
      <c r="I24" s="2"/>
      <c r="J24" s="2"/>
      <c r="K24" s="2"/>
      <c r="L24" s="2"/>
    </row>
    <row r="25" spans="1:12" x14ac:dyDescent="0.25">
      <c r="A25" s="3">
        <v>1234</v>
      </c>
      <c r="B25" s="2" t="s">
        <v>297</v>
      </c>
      <c r="C25" s="94">
        <v>0</v>
      </c>
      <c r="D25" s="94">
        <v>0</v>
      </c>
      <c r="E25" s="89"/>
      <c r="F25" s="2"/>
      <c r="G25" s="2"/>
      <c r="H25" s="2"/>
      <c r="I25" s="2"/>
      <c r="J25" s="2"/>
      <c r="K25" s="2"/>
      <c r="L25" s="2"/>
    </row>
    <row r="26" spans="1:12" x14ac:dyDescent="0.25">
      <c r="A26" s="3">
        <v>1235</v>
      </c>
      <c r="B26" s="2" t="s">
        <v>298</v>
      </c>
      <c r="C26" s="94">
        <v>107306645.89</v>
      </c>
      <c r="D26" s="94">
        <v>544176459.09000003</v>
      </c>
      <c r="E26" s="89"/>
      <c r="F26" s="2"/>
      <c r="G26" s="2"/>
      <c r="H26" s="2"/>
      <c r="I26" s="2"/>
      <c r="J26" s="2"/>
      <c r="K26" s="2"/>
      <c r="L26" s="2"/>
    </row>
    <row r="27" spans="1:12" x14ac:dyDescent="0.25">
      <c r="A27" s="3">
        <v>1236</v>
      </c>
      <c r="B27" s="2" t="s">
        <v>299</v>
      </c>
      <c r="C27" s="94">
        <v>208195.22</v>
      </c>
      <c r="D27" s="94">
        <v>644804.85</v>
      </c>
      <c r="E27" s="89"/>
      <c r="F27" s="2"/>
      <c r="G27" s="2"/>
      <c r="H27" s="2"/>
      <c r="I27" s="2"/>
      <c r="J27" s="2"/>
      <c r="K27" s="2"/>
      <c r="L27" s="2"/>
    </row>
    <row r="28" spans="1:12" x14ac:dyDescent="0.25">
      <c r="A28" s="3">
        <v>1239</v>
      </c>
      <c r="B28" s="2" t="s">
        <v>300</v>
      </c>
      <c r="C28" s="94">
        <v>0</v>
      </c>
      <c r="D28" s="94">
        <v>0</v>
      </c>
      <c r="E28" s="89"/>
      <c r="F28" s="2"/>
      <c r="G28" s="2"/>
      <c r="H28" s="2"/>
      <c r="I28" s="2"/>
      <c r="J28" s="2"/>
      <c r="K28" s="2"/>
      <c r="L28" s="2"/>
    </row>
    <row r="29" spans="1:12" x14ac:dyDescent="0.25">
      <c r="A29" s="7">
        <v>1240</v>
      </c>
      <c r="B29" s="9" t="s">
        <v>301</v>
      </c>
      <c r="C29" s="95">
        <f>+SUM(C30:C37)</f>
        <v>113829.84</v>
      </c>
      <c r="D29" s="95">
        <f>+SUM(D30:D37)</f>
        <v>107860234.60999998</v>
      </c>
      <c r="E29" s="89"/>
      <c r="F29" s="2"/>
      <c r="G29" s="2"/>
      <c r="H29" s="2"/>
      <c r="I29" s="2"/>
      <c r="J29" s="2"/>
      <c r="K29" s="2"/>
      <c r="L29" s="2"/>
    </row>
    <row r="30" spans="1:12" x14ac:dyDescent="0.25">
      <c r="A30" s="3">
        <v>1241</v>
      </c>
      <c r="B30" s="2" t="s">
        <v>302</v>
      </c>
      <c r="C30" s="94">
        <v>113829.84</v>
      </c>
      <c r="D30" s="94">
        <v>33196987.460000001</v>
      </c>
      <c r="E30" s="89"/>
      <c r="F30" s="2"/>
      <c r="G30" s="2"/>
      <c r="H30" s="2"/>
      <c r="I30" s="2"/>
      <c r="J30" s="2"/>
      <c r="K30" s="2"/>
      <c r="L30" s="2"/>
    </row>
    <row r="31" spans="1:12" x14ac:dyDescent="0.25">
      <c r="A31" s="3">
        <v>1242</v>
      </c>
      <c r="B31" s="2" t="s">
        <v>303</v>
      </c>
      <c r="C31" s="94">
        <v>0</v>
      </c>
      <c r="D31" s="94">
        <v>6954876.2999999998</v>
      </c>
      <c r="E31" s="89"/>
      <c r="F31" s="2"/>
      <c r="G31" s="2"/>
      <c r="H31" s="2"/>
      <c r="I31" s="2"/>
      <c r="J31" s="2"/>
      <c r="K31" s="2"/>
      <c r="L31" s="2"/>
    </row>
    <row r="32" spans="1:12" x14ac:dyDescent="0.25">
      <c r="A32" s="3">
        <v>1243</v>
      </c>
      <c r="B32" s="2" t="s">
        <v>304</v>
      </c>
      <c r="C32" s="94">
        <v>0</v>
      </c>
      <c r="D32" s="94">
        <v>428758.61</v>
      </c>
      <c r="E32" s="96"/>
      <c r="F32" s="2"/>
      <c r="G32" s="2"/>
      <c r="H32" s="2"/>
      <c r="I32" s="2"/>
      <c r="J32" s="2"/>
      <c r="K32" s="2"/>
      <c r="L32" s="2"/>
    </row>
    <row r="33" spans="1:12" x14ac:dyDescent="0.25">
      <c r="A33" s="3">
        <v>1244</v>
      </c>
      <c r="B33" s="2" t="s">
        <v>305</v>
      </c>
      <c r="C33" s="94">
        <v>0</v>
      </c>
      <c r="D33" s="94">
        <v>31054226.449999999</v>
      </c>
      <c r="E33" s="89"/>
      <c r="F33" s="2"/>
      <c r="G33" s="2"/>
      <c r="H33" s="2"/>
      <c r="I33" s="2"/>
      <c r="J33" s="2"/>
      <c r="K33" s="2"/>
      <c r="L33" s="2"/>
    </row>
    <row r="34" spans="1:12" x14ac:dyDescent="0.25">
      <c r="A34" s="3">
        <v>1245</v>
      </c>
      <c r="B34" s="2" t="s">
        <v>306</v>
      </c>
      <c r="C34" s="94">
        <v>0</v>
      </c>
      <c r="D34" s="94">
        <v>0</v>
      </c>
      <c r="E34" s="89"/>
      <c r="F34" s="2"/>
      <c r="G34" s="2"/>
      <c r="H34" s="2"/>
      <c r="I34" s="2"/>
      <c r="J34" s="2"/>
      <c r="K34" s="2"/>
      <c r="L34" s="2"/>
    </row>
    <row r="35" spans="1:12" x14ac:dyDescent="0.25">
      <c r="A35" s="3">
        <v>1246</v>
      </c>
      <c r="B35" s="2" t="s">
        <v>307</v>
      </c>
      <c r="C35" s="94">
        <v>0</v>
      </c>
      <c r="D35" s="94">
        <v>36225385.789999999</v>
      </c>
      <c r="E35" s="89"/>
      <c r="F35" s="2"/>
      <c r="G35" s="2"/>
      <c r="H35" s="2"/>
      <c r="I35" s="2"/>
      <c r="J35" s="2"/>
      <c r="K35" s="2"/>
      <c r="L35" s="2"/>
    </row>
    <row r="36" spans="1:12" x14ac:dyDescent="0.25">
      <c r="A36" s="3">
        <v>1247</v>
      </c>
      <c r="B36" s="2" t="s">
        <v>308</v>
      </c>
      <c r="C36" s="94">
        <v>0</v>
      </c>
      <c r="D36" s="94">
        <v>0</v>
      </c>
      <c r="E36" s="96"/>
      <c r="F36" s="2"/>
      <c r="G36" s="2"/>
      <c r="H36" s="2"/>
      <c r="I36" s="2"/>
      <c r="J36" s="2"/>
      <c r="K36" s="2"/>
      <c r="L36" s="2"/>
    </row>
    <row r="37" spans="1:12" x14ac:dyDescent="0.25">
      <c r="A37" s="3">
        <v>1248</v>
      </c>
      <c r="B37" s="2" t="s">
        <v>309</v>
      </c>
      <c r="C37" s="94">
        <v>0</v>
      </c>
      <c r="D37" s="94">
        <v>0</v>
      </c>
      <c r="E37" s="89"/>
      <c r="F37" s="2"/>
      <c r="G37" s="2"/>
      <c r="H37" s="2"/>
      <c r="I37" s="2"/>
      <c r="J37" s="2"/>
      <c r="K37" s="2"/>
      <c r="L37" s="2"/>
    </row>
    <row r="38" spans="1:12" x14ac:dyDescent="0.25">
      <c r="A38" s="7">
        <v>1250</v>
      </c>
      <c r="B38" s="9" t="s">
        <v>315</v>
      </c>
      <c r="C38" s="95">
        <f>+SUM(C39:C43)</f>
        <v>0</v>
      </c>
      <c r="D38" s="95">
        <f>+SUM(D39:D43)</f>
        <v>3195037.88</v>
      </c>
      <c r="E38" s="89"/>
      <c r="F38" s="2"/>
      <c r="G38" s="2"/>
      <c r="H38" s="2"/>
      <c r="I38" s="2"/>
      <c r="J38" s="2"/>
      <c r="K38" s="2"/>
      <c r="L38" s="2"/>
    </row>
    <row r="39" spans="1:12" x14ac:dyDescent="0.25">
      <c r="A39" s="3">
        <v>1251</v>
      </c>
      <c r="B39" s="2" t="s">
        <v>316</v>
      </c>
      <c r="C39" s="94">
        <v>0</v>
      </c>
      <c r="D39" s="94">
        <v>3195037.88</v>
      </c>
      <c r="E39" s="89"/>
      <c r="F39" s="2"/>
      <c r="G39" s="2"/>
      <c r="H39" s="2"/>
      <c r="I39" s="2"/>
      <c r="J39" s="2"/>
      <c r="K39" s="2"/>
      <c r="L39" s="2"/>
    </row>
    <row r="40" spans="1:12" x14ac:dyDescent="0.25">
      <c r="A40" s="3">
        <v>1252</v>
      </c>
      <c r="B40" s="2" t="s">
        <v>317</v>
      </c>
      <c r="C40" s="94">
        <v>0</v>
      </c>
      <c r="D40" s="94">
        <v>0</v>
      </c>
      <c r="E40" s="89"/>
      <c r="F40" s="4"/>
      <c r="G40" s="2"/>
      <c r="H40" s="2"/>
      <c r="I40" s="2"/>
      <c r="J40" s="2"/>
      <c r="K40" s="2"/>
      <c r="L40" s="2"/>
    </row>
    <row r="41" spans="1:12" x14ac:dyDescent="0.25">
      <c r="A41" s="3">
        <v>1253</v>
      </c>
      <c r="B41" s="2" t="s">
        <v>318</v>
      </c>
      <c r="C41" s="94">
        <v>0</v>
      </c>
      <c r="D41" s="94">
        <v>0</v>
      </c>
      <c r="E41" s="89"/>
      <c r="F41" s="2"/>
      <c r="G41" s="2"/>
      <c r="H41" s="2"/>
      <c r="I41" s="2"/>
      <c r="J41" s="2"/>
      <c r="K41" s="2"/>
      <c r="L41" s="2"/>
    </row>
    <row r="42" spans="1:12" x14ac:dyDescent="0.25">
      <c r="A42" s="3">
        <v>1254</v>
      </c>
      <c r="B42" s="2" t="s">
        <v>319</v>
      </c>
      <c r="C42" s="94">
        <v>0</v>
      </c>
      <c r="D42" s="94">
        <v>0</v>
      </c>
      <c r="E42" s="89"/>
      <c r="F42" s="2"/>
      <c r="G42" s="2"/>
      <c r="H42" s="2"/>
      <c r="I42" s="2"/>
      <c r="J42" s="2"/>
      <c r="K42" s="2"/>
      <c r="L42" s="2"/>
    </row>
    <row r="43" spans="1:12" x14ac:dyDescent="0.25">
      <c r="A43" s="3">
        <v>1259</v>
      </c>
      <c r="B43" s="2" t="s">
        <v>320</v>
      </c>
      <c r="C43" s="94">
        <v>0</v>
      </c>
      <c r="D43" s="94">
        <v>0</v>
      </c>
      <c r="E43" s="89"/>
      <c r="F43" s="2"/>
      <c r="G43" s="2"/>
      <c r="H43" s="2"/>
      <c r="I43" s="2"/>
      <c r="J43" s="2"/>
      <c r="K43" s="2"/>
      <c r="L43" s="2"/>
    </row>
    <row r="44" spans="1:12" x14ac:dyDescent="0.25">
      <c r="A44" s="3"/>
      <c r="B44" s="8" t="s">
        <v>427</v>
      </c>
      <c r="C44" s="95">
        <f t="shared" ref="C44:D44" si="0">C21+C29+C38</f>
        <v>107628670.95</v>
      </c>
      <c r="D44" s="95">
        <f t="shared" si="0"/>
        <v>655876536.43000007</v>
      </c>
      <c r="E44" s="89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2"/>
      <c r="D45" s="2"/>
      <c r="E45" s="89"/>
      <c r="F45" s="2"/>
      <c r="G45" s="2"/>
      <c r="H45" s="2"/>
      <c r="I45" s="2"/>
      <c r="J45" s="2"/>
      <c r="K45" s="2"/>
      <c r="L45" s="2"/>
    </row>
    <row r="46" spans="1:12" x14ac:dyDescent="0.25">
      <c r="A46" s="83" t="s">
        <v>428</v>
      </c>
      <c r="B46" s="28"/>
      <c r="C46" s="28"/>
      <c r="D46" s="28"/>
      <c r="E46" s="89"/>
      <c r="F46" s="2"/>
      <c r="G46" s="2"/>
      <c r="H46" s="2"/>
      <c r="I46" s="2"/>
      <c r="J46" s="2"/>
      <c r="K46" s="2"/>
      <c r="L46" s="2"/>
    </row>
    <row r="47" spans="1:12" x14ac:dyDescent="0.25">
      <c r="A47" s="97" t="s">
        <v>49</v>
      </c>
      <c r="B47" s="97" t="s">
        <v>50</v>
      </c>
      <c r="C47" s="85">
        <v>2026</v>
      </c>
      <c r="D47" s="85">
        <v>2025</v>
      </c>
      <c r="E47" s="89"/>
      <c r="F47" s="2"/>
      <c r="G47" s="2"/>
      <c r="H47" s="2"/>
      <c r="I47" s="2"/>
      <c r="J47" s="2"/>
      <c r="K47" s="2"/>
      <c r="L47" s="2"/>
    </row>
    <row r="48" spans="1:12" x14ac:dyDescent="0.25">
      <c r="A48" s="7">
        <v>3210</v>
      </c>
      <c r="B48" s="9" t="s">
        <v>429</v>
      </c>
      <c r="C48" s="95">
        <v>1232579136.1299996</v>
      </c>
      <c r="D48" s="95">
        <v>504552575.69999886</v>
      </c>
      <c r="E48" s="89"/>
      <c r="F48" s="2"/>
      <c r="G48" s="2"/>
      <c r="H48" s="2"/>
      <c r="I48" s="2"/>
      <c r="J48" s="2"/>
      <c r="K48" s="2"/>
      <c r="L48" s="2"/>
    </row>
    <row r="49" spans="1:12" x14ac:dyDescent="0.25">
      <c r="A49" s="3"/>
      <c r="B49" s="8" t="s">
        <v>430</v>
      </c>
      <c r="C49" s="95">
        <f>+C50+C62+C90+C93+C99</f>
        <v>62460250.439999938</v>
      </c>
      <c r="D49" s="95">
        <f>+D50+D62+D90+D93+D99</f>
        <v>394323756.68999964</v>
      </c>
      <c r="E49" s="89"/>
      <c r="F49" s="2"/>
      <c r="G49" s="2"/>
      <c r="H49" s="2"/>
      <c r="I49" s="2"/>
      <c r="J49" s="2"/>
      <c r="K49" s="2"/>
      <c r="L49" s="2"/>
    </row>
    <row r="50" spans="1:12" x14ac:dyDescent="0.25">
      <c r="A50" s="7">
        <v>5400</v>
      </c>
      <c r="B50" s="9" t="s">
        <v>195</v>
      </c>
      <c r="C50" s="95">
        <f>+C51+C53+C55+C57+C59</f>
        <v>5119423.18</v>
      </c>
      <c r="D50" s="95">
        <f>+D51+D53+D55+D57+D59</f>
        <v>8579910.3300000001</v>
      </c>
      <c r="E50" s="89"/>
      <c r="F50" s="2"/>
      <c r="G50" s="2"/>
      <c r="H50" s="2"/>
      <c r="I50" s="2"/>
      <c r="J50" s="2"/>
      <c r="K50" s="2"/>
      <c r="L50" s="2"/>
    </row>
    <row r="51" spans="1:12" x14ac:dyDescent="0.25">
      <c r="A51" s="3">
        <v>5410</v>
      </c>
      <c r="B51" s="2" t="s">
        <v>431</v>
      </c>
      <c r="C51" s="95">
        <f>+SUM(C52)</f>
        <v>5119423.18</v>
      </c>
      <c r="D51" s="95">
        <f>+SUM(D52)</f>
        <v>8579910.3300000001</v>
      </c>
      <c r="E51" s="89"/>
      <c r="F51" s="2"/>
      <c r="G51" s="2"/>
      <c r="H51" s="2"/>
      <c r="I51" s="2"/>
      <c r="J51" s="2"/>
      <c r="K51" s="2"/>
      <c r="L51" s="2"/>
    </row>
    <row r="52" spans="1:12" x14ac:dyDescent="0.25">
      <c r="A52" s="3">
        <v>5411</v>
      </c>
      <c r="B52" s="2" t="s">
        <v>197</v>
      </c>
      <c r="C52" s="93">
        <v>5119423.18</v>
      </c>
      <c r="D52" s="93">
        <v>8579910.3300000001</v>
      </c>
      <c r="E52" s="89"/>
      <c r="F52" s="2"/>
      <c r="G52" s="2"/>
      <c r="H52" s="2"/>
      <c r="I52" s="2"/>
      <c r="J52" s="2"/>
      <c r="K52" s="2"/>
      <c r="L52" s="2"/>
    </row>
    <row r="53" spans="1:12" x14ac:dyDescent="0.25">
      <c r="A53" s="3">
        <v>5420</v>
      </c>
      <c r="B53" s="2" t="s">
        <v>432</v>
      </c>
      <c r="C53" s="94">
        <v>0</v>
      </c>
      <c r="D53" s="95">
        <f>+D54</f>
        <v>0</v>
      </c>
      <c r="E53" s="89"/>
      <c r="F53" s="2"/>
      <c r="G53" s="2"/>
      <c r="H53" s="2"/>
      <c r="I53" s="2"/>
      <c r="J53" s="2"/>
      <c r="K53" s="2"/>
      <c r="L53" s="2"/>
    </row>
    <row r="54" spans="1:12" x14ac:dyDescent="0.25">
      <c r="A54" s="3">
        <v>5421</v>
      </c>
      <c r="B54" s="2" t="s">
        <v>200</v>
      </c>
      <c r="C54" s="94">
        <v>0</v>
      </c>
      <c r="D54" s="94">
        <v>0</v>
      </c>
      <c r="E54" s="89"/>
      <c r="F54" s="2"/>
      <c r="G54" s="2"/>
      <c r="H54" s="2"/>
      <c r="I54" s="2"/>
      <c r="J54" s="2"/>
      <c r="K54" s="2"/>
      <c r="L54" s="2"/>
    </row>
    <row r="55" spans="1:12" x14ac:dyDescent="0.25">
      <c r="A55" s="3">
        <v>5430</v>
      </c>
      <c r="B55" s="2" t="s">
        <v>433</v>
      </c>
      <c r="C55" s="94">
        <v>0</v>
      </c>
      <c r="D55" s="95">
        <f>+D56</f>
        <v>0</v>
      </c>
      <c r="E55" s="89"/>
      <c r="F55" s="2"/>
      <c r="G55" s="2"/>
      <c r="H55" s="2"/>
      <c r="I55" s="2"/>
      <c r="J55" s="2"/>
      <c r="K55" s="2"/>
      <c r="L55" s="2"/>
    </row>
    <row r="56" spans="1:12" x14ac:dyDescent="0.25">
      <c r="A56" s="3">
        <v>5431</v>
      </c>
      <c r="B56" s="2" t="s">
        <v>203</v>
      </c>
      <c r="C56" s="94">
        <v>0</v>
      </c>
      <c r="D56" s="94">
        <v>0</v>
      </c>
      <c r="E56" s="89"/>
      <c r="F56" s="2"/>
      <c r="G56" s="2"/>
      <c r="H56" s="2"/>
      <c r="I56" s="2"/>
      <c r="J56" s="2"/>
      <c r="K56" s="2"/>
      <c r="L56" s="2"/>
    </row>
    <row r="57" spans="1:12" x14ac:dyDescent="0.25">
      <c r="A57" s="3">
        <v>5440</v>
      </c>
      <c r="B57" s="2" t="s">
        <v>434</v>
      </c>
      <c r="C57" s="94">
        <v>0</v>
      </c>
      <c r="D57" s="95">
        <f>+SUM(D58)</f>
        <v>0</v>
      </c>
      <c r="E57" s="89"/>
      <c r="F57" s="2"/>
      <c r="G57" s="2"/>
      <c r="H57" s="2"/>
      <c r="I57" s="2"/>
      <c r="J57" s="2"/>
      <c r="K57" s="2"/>
      <c r="L57" s="2"/>
    </row>
    <row r="58" spans="1:12" x14ac:dyDescent="0.25">
      <c r="A58" s="3">
        <v>5441</v>
      </c>
      <c r="B58" s="2" t="s">
        <v>434</v>
      </c>
      <c r="C58" s="94">
        <v>0</v>
      </c>
      <c r="D58" s="94">
        <v>0</v>
      </c>
      <c r="E58" s="89"/>
      <c r="F58" s="2"/>
      <c r="G58" s="2"/>
      <c r="H58" s="2"/>
      <c r="I58" s="2"/>
      <c r="J58" s="2"/>
      <c r="K58" s="2"/>
      <c r="L58" s="2"/>
    </row>
    <row r="59" spans="1:12" x14ac:dyDescent="0.25">
      <c r="A59" s="3">
        <v>5450</v>
      </c>
      <c r="B59" s="2" t="s">
        <v>435</v>
      </c>
      <c r="C59" s="94">
        <v>0</v>
      </c>
      <c r="D59" s="95">
        <f>+SUM(D60:D61)</f>
        <v>0</v>
      </c>
      <c r="E59" s="89"/>
      <c r="F59" s="2"/>
      <c r="G59" s="2"/>
      <c r="H59" s="2"/>
      <c r="I59" s="2"/>
      <c r="J59" s="2"/>
      <c r="K59" s="2"/>
      <c r="L59" s="2"/>
    </row>
    <row r="60" spans="1:12" x14ac:dyDescent="0.25">
      <c r="A60" s="3">
        <v>5451</v>
      </c>
      <c r="B60" s="2" t="s">
        <v>207</v>
      </c>
      <c r="C60" s="94">
        <v>0</v>
      </c>
      <c r="D60" s="94">
        <v>0</v>
      </c>
      <c r="E60" s="89"/>
      <c r="F60" s="2"/>
      <c r="G60" s="2"/>
      <c r="H60" s="2"/>
      <c r="I60" s="2"/>
      <c r="J60" s="2"/>
      <c r="K60" s="2"/>
      <c r="L60" s="2"/>
    </row>
    <row r="61" spans="1:12" x14ac:dyDescent="0.25">
      <c r="A61" s="3">
        <v>5452</v>
      </c>
      <c r="B61" s="2" t="s">
        <v>208</v>
      </c>
      <c r="C61" s="94">
        <v>0</v>
      </c>
      <c r="D61" s="94">
        <v>0</v>
      </c>
      <c r="E61" s="89"/>
      <c r="F61" s="2"/>
      <c r="G61" s="2"/>
      <c r="H61" s="2"/>
      <c r="I61" s="2"/>
      <c r="J61" s="2"/>
      <c r="K61" s="2"/>
      <c r="L61" s="2"/>
    </row>
    <row r="62" spans="1:12" x14ac:dyDescent="0.25">
      <c r="A62" s="7">
        <v>5500</v>
      </c>
      <c r="B62" s="9" t="s">
        <v>209</v>
      </c>
      <c r="C62" s="95">
        <f>+C63+C72+C75+C81</f>
        <v>19995584.379999999</v>
      </c>
      <c r="D62" s="95">
        <f>+D63+D72+D75+D81</f>
        <v>71037594.620000005</v>
      </c>
      <c r="E62" s="89"/>
      <c r="F62" s="2"/>
      <c r="G62" s="2"/>
      <c r="H62" s="2"/>
      <c r="I62" s="2"/>
      <c r="J62" s="2"/>
      <c r="K62" s="2"/>
      <c r="L62" s="2"/>
    </row>
    <row r="63" spans="1:12" x14ac:dyDescent="0.25">
      <c r="A63" s="7">
        <v>5510</v>
      </c>
      <c r="B63" s="9" t="s">
        <v>210</v>
      </c>
      <c r="C63" s="95">
        <f>SUM(C64:C71)</f>
        <v>19995584.379999999</v>
      </c>
      <c r="D63" s="95">
        <f>+SUM(D64:D71)</f>
        <v>71037594.620000005</v>
      </c>
      <c r="E63" s="89"/>
      <c r="F63" s="2"/>
      <c r="G63" s="2"/>
      <c r="H63" s="2"/>
      <c r="I63" s="2"/>
      <c r="J63" s="2"/>
      <c r="K63" s="2"/>
      <c r="L63" s="2"/>
    </row>
    <row r="64" spans="1:12" x14ac:dyDescent="0.25">
      <c r="A64" s="3">
        <v>5511</v>
      </c>
      <c r="B64" s="2" t="s">
        <v>211</v>
      </c>
      <c r="C64" s="94">
        <v>0</v>
      </c>
      <c r="D64" s="94">
        <v>0</v>
      </c>
      <c r="E64" s="89"/>
      <c r="F64" s="2"/>
      <c r="G64" s="2"/>
      <c r="H64" s="2"/>
      <c r="I64" s="2"/>
      <c r="J64" s="2"/>
      <c r="K64" s="2"/>
      <c r="L64" s="2"/>
    </row>
    <row r="65" spans="1:12" x14ac:dyDescent="0.25">
      <c r="A65" s="3">
        <v>5512</v>
      </c>
      <c r="B65" s="2" t="s">
        <v>212</v>
      </c>
      <c r="C65" s="94">
        <v>0</v>
      </c>
      <c r="D65" s="94">
        <v>0</v>
      </c>
      <c r="E65" s="89"/>
      <c r="F65" s="2"/>
      <c r="G65" s="2"/>
      <c r="H65" s="2"/>
      <c r="I65" s="2"/>
      <c r="J65" s="2"/>
      <c r="K65" s="2"/>
      <c r="L65" s="2"/>
    </row>
    <row r="66" spans="1:12" x14ac:dyDescent="0.25">
      <c r="A66" s="3">
        <v>5513</v>
      </c>
      <c r="B66" s="2" t="s">
        <v>213</v>
      </c>
      <c r="C66" s="94">
        <v>0</v>
      </c>
      <c r="D66" s="94">
        <v>0</v>
      </c>
      <c r="E66" s="89"/>
      <c r="F66" s="2"/>
      <c r="G66" s="2"/>
      <c r="H66" s="2"/>
      <c r="I66" s="2"/>
      <c r="J66" s="2"/>
      <c r="K66" s="2"/>
      <c r="L66" s="2"/>
    </row>
    <row r="67" spans="1:12" x14ac:dyDescent="0.25">
      <c r="A67" s="3">
        <v>5514</v>
      </c>
      <c r="B67" s="2" t="s">
        <v>214</v>
      </c>
      <c r="C67" s="94">
        <v>0</v>
      </c>
      <c r="D67" s="94">
        <v>0</v>
      </c>
      <c r="E67" s="89"/>
      <c r="F67" s="2"/>
      <c r="G67" s="2"/>
      <c r="H67" s="2"/>
      <c r="I67" s="2"/>
      <c r="J67" s="2"/>
      <c r="K67" s="2"/>
      <c r="L67" s="2"/>
    </row>
    <row r="68" spans="1:12" x14ac:dyDescent="0.25">
      <c r="A68" s="3">
        <v>5515</v>
      </c>
      <c r="B68" s="2" t="s">
        <v>215</v>
      </c>
      <c r="C68" s="94">
        <v>19819131.249999996</v>
      </c>
      <c r="D68" s="94">
        <v>70287943.670000002</v>
      </c>
      <c r="E68" s="89"/>
      <c r="F68" s="2"/>
      <c r="G68" s="2"/>
      <c r="H68" s="2"/>
      <c r="I68" s="2"/>
      <c r="J68" s="2"/>
      <c r="K68" s="2"/>
      <c r="L68" s="2"/>
    </row>
    <row r="69" spans="1:12" x14ac:dyDescent="0.25">
      <c r="A69" s="3">
        <v>5516</v>
      </c>
      <c r="B69" s="2" t="s">
        <v>216</v>
      </c>
      <c r="C69" s="94">
        <v>50709.78</v>
      </c>
      <c r="D69" s="94">
        <v>202839.2</v>
      </c>
      <c r="E69" s="89"/>
      <c r="F69" s="2"/>
      <c r="G69" s="2"/>
      <c r="H69" s="2"/>
      <c r="I69" s="2"/>
      <c r="J69" s="2"/>
      <c r="K69" s="2"/>
      <c r="L69" s="2"/>
    </row>
    <row r="70" spans="1:12" x14ac:dyDescent="0.25">
      <c r="A70" s="3">
        <v>5517</v>
      </c>
      <c r="B70" s="2" t="s">
        <v>217</v>
      </c>
      <c r="C70" s="94">
        <v>125743.35</v>
      </c>
      <c r="D70" s="94">
        <v>546811.75</v>
      </c>
      <c r="E70" s="89"/>
      <c r="F70" s="2"/>
      <c r="G70" s="2"/>
      <c r="H70" s="2"/>
      <c r="I70" s="2"/>
      <c r="J70" s="2"/>
      <c r="K70" s="2"/>
      <c r="L70" s="2"/>
    </row>
    <row r="71" spans="1:12" x14ac:dyDescent="0.25">
      <c r="A71" s="3">
        <v>5518</v>
      </c>
      <c r="B71" s="2" t="s">
        <v>218</v>
      </c>
      <c r="C71" s="94">
        <v>0</v>
      </c>
      <c r="D71" s="94">
        <v>0</v>
      </c>
      <c r="E71" s="89"/>
      <c r="F71" s="2"/>
      <c r="G71" s="2"/>
      <c r="H71" s="2"/>
      <c r="I71" s="2"/>
      <c r="J71" s="2"/>
      <c r="K71" s="2"/>
      <c r="L71" s="2"/>
    </row>
    <row r="72" spans="1:12" x14ac:dyDescent="0.25">
      <c r="A72" s="7">
        <v>5520</v>
      </c>
      <c r="B72" s="9" t="s">
        <v>219</v>
      </c>
      <c r="C72" s="95">
        <f>SUM(C73:C74)</f>
        <v>0</v>
      </c>
      <c r="D72" s="95">
        <f>+SUM(D73:D74)</f>
        <v>0</v>
      </c>
      <c r="E72" s="89"/>
      <c r="F72" s="2"/>
      <c r="G72" s="2"/>
      <c r="H72" s="2"/>
      <c r="I72" s="2"/>
      <c r="J72" s="2"/>
      <c r="K72" s="2"/>
      <c r="L72" s="2"/>
    </row>
    <row r="73" spans="1:12" x14ac:dyDescent="0.25">
      <c r="A73" s="3">
        <v>5521</v>
      </c>
      <c r="B73" s="2" t="s">
        <v>220</v>
      </c>
      <c r="C73" s="93">
        <v>0</v>
      </c>
      <c r="D73" s="94">
        <v>0</v>
      </c>
      <c r="E73" s="89"/>
      <c r="F73" s="2"/>
      <c r="G73" s="2"/>
      <c r="H73" s="2"/>
      <c r="I73" s="2"/>
      <c r="J73" s="2"/>
      <c r="K73" s="2"/>
      <c r="L73" s="2"/>
    </row>
    <row r="74" spans="1:12" x14ac:dyDescent="0.25">
      <c r="A74" s="3">
        <v>5522</v>
      </c>
      <c r="B74" s="2" t="s">
        <v>221</v>
      </c>
      <c r="C74" s="93">
        <v>0</v>
      </c>
      <c r="D74" s="94">
        <v>0</v>
      </c>
      <c r="E74" s="89"/>
      <c r="F74" s="2"/>
      <c r="G74" s="2"/>
      <c r="H74" s="2"/>
      <c r="I74" s="2"/>
      <c r="J74" s="2"/>
      <c r="K74" s="2"/>
      <c r="L74" s="2"/>
    </row>
    <row r="75" spans="1:12" x14ac:dyDescent="0.25">
      <c r="A75" s="7">
        <v>5530</v>
      </c>
      <c r="B75" s="9" t="s">
        <v>222</v>
      </c>
      <c r="C75" s="98">
        <f>SUM(C76:C80)</f>
        <v>0</v>
      </c>
      <c r="D75" s="95">
        <f>+SUM(D76:D80)</f>
        <v>0</v>
      </c>
      <c r="E75" s="89"/>
      <c r="F75" s="2"/>
      <c r="G75" s="2"/>
      <c r="H75" s="2"/>
      <c r="I75" s="2"/>
      <c r="J75" s="2"/>
      <c r="K75" s="2"/>
      <c r="L75" s="2"/>
    </row>
    <row r="76" spans="1:12" x14ac:dyDescent="0.25">
      <c r="A76" s="3">
        <v>5531</v>
      </c>
      <c r="B76" s="2" t="s">
        <v>223</v>
      </c>
      <c r="C76" s="93">
        <v>0</v>
      </c>
      <c r="D76" s="94">
        <v>0</v>
      </c>
      <c r="E76" s="89"/>
      <c r="F76" s="2"/>
      <c r="G76" s="2"/>
      <c r="H76" s="2"/>
      <c r="I76" s="2"/>
      <c r="J76" s="2"/>
      <c r="K76" s="2"/>
      <c r="L76" s="2"/>
    </row>
    <row r="77" spans="1:12" x14ac:dyDescent="0.25">
      <c r="A77" s="3">
        <v>5532</v>
      </c>
      <c r="B77" s="2" t="s">
        <v>224</v>
      </c>
      <c r="C77" s="93">
        <v>0</v>
      </c>
      <c r="D77" s="94">
        <v>0</v>
      </c>
      <c r="E77" s="89"/>
      <c r="F77" s="2"/>
      <c r="G77" s="2"/>
      <c r="H77" s="2"/>
      <c r="I77" s="2"/>
      <c r="J77" s="2"/>
      <c r="K77" s="2"/>
      <c r="L77" s="2"/>
    </row>
    <row r="78" spans="1:12" x14ac:dyDescent="0.25">
      <c r="A78" s="3">
        <v>5533</v>
      </c>
      <c r="B78" s="2" t="s">
        <v>225</v>
      </c>
      <c r="C78" s="93">
        <v>0</v>
      </c>
      <c r="D78" s="94">
        <v>0</v>
      </c>
      <c r="E78" s="89"/>
      <c r="F78" s="2"/>
      <c r="G78" s="2"/>
      <c r="H78" s="2"/>
      <c r="I78" s="2"/>
      <c r="J78" s="2"/>
      <c r="K78" s="2"/>
      <c r="L78" s="2"/>
    </row>
    <row r="79" spans="1:12" x14ac:dyDescent="0.25">
      <c r="A79" s="3">
        <v>5534</v>
      </c>
      <c r="B79" s="2" t="s">
        <v>226</v>
      </c>
      <c r="C79" s="93">
        <v>0</v>
      </c>
      <c r="D79" s="94">
        <v>0</v>
      </c>
      <c r="E79" s="89"/>
      <c r="F79" s="2"/>
      <c r="G79" s="2"/>
      <c r="H79" s="2"/>
      <c r="I79" s="2"/>
      <c r="J79" s="2"/>
      <c r="K79" s="2"/>
      <c r="L79" s="2"/>
    </row>
    <row r="80" spans="1:12" x14ac:dyDescent="0.25">
      <c r="A80" s="3">
        <v>5535</v>
      </c>
      <c r="B80" s="2" t="s">
        <v>227</v>
      </c>
      <c r="C80" s="93">
        <v>0</v>
      </c>
      <c r="D80" s="94">
        <v>0</v>
      </c>
      <c r="E80" s="89"/>
      <c r="F80" s="2"/>
      <c r="G80" s="2"/>
      <c r="H80" s="2"/>
      <c r="I80" s="2"/>
      <c r="J80" s="2"/>
      <c r="K80" s="2"/>
      <c r="L80" s="2"/>
    </row>
    <row r="81" spans="1:12" x14ac:dyDescent="0.25">
      <c r="A81" s="7">
        <v>5590</v>
      </c>
      <c r="B81" s="9" t="s">
        <v>228</v>
      </c>
      <c r="C81" s="94">
        <f>SUM(C82:C89)</f>
        <v>0</v>
      </c>
      <c r="D81" s="94">
        <f>+SUM(D82:D89)</f>
        <v>0</v>
      </c>
      <c r="E81" s="89"/>
      <c r="F81" s="2"/>
      <c r="G81" s="2"/>
      <c r="H81" s="2"/>
      <c r="I81" s="2"/>
      <c r="J81" s="2"/>
      <c r="K81" s="2"/>
      <c r="L81" s="2"/>
    </row>
    <row r="82" spans="1:12" x14ac:dyDescent="0.25">
      <c r="A82" s="3">
        <v>5591</v>
      </c>
      <c r="B82" s="2" t="s">
        <v>229</v>
      </c>
      <c r="C82" s="94">
        <v>0</v>
      </c>
      <c r="D82" s="94">
        <v>0</v>
      </c>
      <c r="E82" s="89"/>
      <c r="F82" s="2"/>
      <c r="G82" s="2"/>
      <c r="H82" s="2"/>
      <c r="I82" s="2"/>
      <c r="J82" s="2"/>
      <c r="K82" s="2"/>
      <c r="L82" s="2"/>
    </row>
    <row r="83" spans="1:12" x14ac:dyDescent="0.25">
      <c r="A83" s="3">
        <v>5592</v>
      </c>
      <c r="B83" s="2" t="s">
        <v>230</v>
      </c>
      <c r="C83" s="94">
        <v>0</v>
      </c>
      <c r="D83" s="94">
        <v>0</v>
      </c>
      <c r="E83" s="89"/>
      <c r="F83" s="2"/>
      <c r="G83" s="2"/>
      <c r="H83" s="2"/>
      <c r="I83" s="2"/>
      <c r="J83" s="2"/>
      <c r="K83" s="2"/>
      <c r="L83" s="2"/>
    </row>
    <row r="84" spans="1:12" x14ac:dyDescent="0.25">
      <c r="A84" s="3">
        <v>5593</v>
      </c>
      <c r="B84" s="2" t="s">
        <v>231</v>
      </c>
      <c r="C84" s="94">
        <v>0</v>
      </c>
      <c r="D84" s="94">
        <v>0</v>
      </c>
      <c r="E84" s="89"/>
      <c r="F84" s="2"/>
      <c r="G84" s="2"/>
      <c r="H84" s="2"/>
      <c r="I84" s="2"/>
      <c r="J84" s="2"/>
      <c r="K84" s="2"/>
      <c r="L84" s="2"/>
    </row>
    <row r="85" spans="1:12" x14ac:dyDescent="0.25">
      <c r="A85" s="3">
        <v>5594</v>
      </c>
      <c r="B85" s="2" t="s">
        <v>436</v>
      </c>
      <c r="C85" s="94">
        <v>0</v>
      </c>
      <c r="D85" s="94">
        <v>0</v>
      </c>
      <c r="E85" s="89"/>
      <c r="F85" s="2"/>
      <c r="G85" s="2"/>
      <c r="H85" s="2"/>
      <c r="I85" s="2"/>
      <c r="J85" s="2"/>
      <c r="K85" s="2"/>
      <c r="L85" s="2"/>
    </row>
    <row r="86" spans="1:12" x14ac:dyDescent="0.25">
      <c r="A86" s="3">
        <v>5595</v>
      </c>
      <c r="B86" s="2" t="s">
        <v>233</v>
      </c>
      <c r="C86" s="94">
        <v>0</v>
      </c>
      <c r="D86" s="94">
        <v>0</v>
      </c>
      <c r="E86" s="89"/>
      <c r="F86" s="2"/>
      <c r="G86" s="2"/>
      <c r="H86" s="2"/>
      <c r="I86" s="2"/>
      <c r="J86" s="2"/>
      <c r="K86" s="2"/>
      <c r="L86" s="2"/>
    </row>
    <row r="87" spans="1:12" x14ac:dyDescent="0.25">
      <c r="A87" s="3">
        <v>5596</v>
      </c>
      <c r="B87" s="2" t="s">
        <v>127</v>
      </c>
      <c r="C87" s="94">
        <v>0</v>
      </c>
      <c r="D87" s="94">
        <v>0</v>
      </c>
      <c r="E87" s="89"/>
      <c r="F87" s="2"/>
      <c r="G87" s="2"/>
      <c r="H87" s="2"/>
      <c r="I87" s="2"/>
      <c r="J87" s="2"/>
      <c r="K87" s="2"/>
      <c r="L87" s="2"/>
    </row>
    <row r="88" spans="1:12" x14ac:dyDescent="0.25">
      <c r="A88" s="3">
        <v>5597</v>
      </c>
      <c r="B88" s="2" t="s">
        <v>234</v>
      </c>
      <c r="C88" s="94">
        <v>0</v>
      </c>
      <c r="D88" s="94">
        <v>0</v>
      </c>
      <c r="E88" s="89"/>
      <c r="F88" s="2"/>
      <c r="G88" s="2"/>
      <c r="H88" s="2"/>
      <c r="I88" s="2"/>
      <c r="J88" s="2"/>
      <c r="K88" s="2"/>
      <c r="L88" s="2"/>
    </row>
    <row r="89" spans="1:12" x14ac:dyDescent="0.25">
      <c r="A89" s="3">
        <v>5599</v>
      </c>
      <c r="B89" s="2" t="s">
        <v>236</v>
      </c>
      <c r="C89" s="94">
        <v>0</v>
      </c>
      <c r="D89" s="94">
        <v>0</v>
      </c>
      <c r="E89" s="89"/>
      <c r="F89" s="2"/>
      <c r="G89" s="2"/>
      <c r="H89" s="2"/>
      <c r="I89" s="2"/>
      <c r="J89" s="2"/>
      <c r="K89" s="2"/>
      <c r="L89" s="2"/>
    </row>
    <row r="90" spans="1:12" x14ac:dyDescent="0.25">
      <c r="A90" s="7">
        <v>5600</v>
      </c>
      <c r="B90" s="9" t="s">
        <v>237</v>
      </c>
      <c r="C90" s="95">
        <f>+C91</f>
        <v>0</v>
      </c>
      <c r="D90" s="95">
        <f>+D91</f>
        <v>1145255.8700000001</v>
      </c>
      <c r="E90" s="89"/>
      <c r="F90" s="2"/>
      <c r="G90" s="2"/>
      <c r="H90" s="2"/>
      <c r="I90" s="2"/>
      <c r="J90" s="2"/>
      <c r="K90" s="2"/>
      <c r="L90" s="2"/>
    </row>
    <row r="91" spans="1:12" x14ac:dyDescent="0.25">
      <c r="A91" s="7">
        <v>5610</v>
      </c>
      <c r="B91" s="9" t="s">
        <v>238</v>
      </c>
      <c r="C91" s="95">
        <f>+C92</f>
        <v>0</v>
      </c>
      <c r="D91" s="95">
        <f>+D92</f>
        <v>1145255.8700000001</v>
      </c>
      <c r="E91" s="89"/>
      <c r="F91" s="2"/>
      <c r="G91" s="2"/>
      <c r="H91" s="2"/>
      <c r="I91" s="2"/>
      <c r="J91" s="2"/>
      <c r="K91" s="2"/>
      <c r="L91" s="2"/>
    </row>
    <row r="92" spans="1:12" x14ac:dyDescent="0.25">
      <c r="A92" s="3">
        <v>5611</v>
      </c>
      <c r="B92" s="2" t="s">
        <v>239</v>
      </c>
      <c r="C92" s="94">
        <v>0</v>
      </c>
      <c r="D92" s="94">
        <v>1145255.8700000001</v>
      </c>
      <c r="E92" s="89"/>
      <c r="F92" s="2"/>
      <c r="G92" s="2"/>
      <c r="H92" s="2"/>
      <c r="I92" s="2"/>
      <c r="J92" s="2"/>
      <c r="K92" s="2"/>
      <c r="L92" s="2"/>
    </row>
    <row r="93" spans="1:12" x14ac:dyDescent="0.25">
      <c r="A93" s="7">
        <v>2110</v>
      </c>
      <c r="B93" s="10" t="s">
        <v>437</v>
      </c>
      <c r="C93" s="95">
        <f>+SUM(C94:C98)</f>
        <v>37345242.879999936</v>
      </c>
      <c r="D93" s="95">
        <f>+SUM(D94:D98)</f>
        <v>313560995.86999965</v>
      </c>
      <c r="E93" s="89"/>
      <c r="F93" s="2"/>
      <c r="G93" s="2"/>
      <c r="H93" s="2"/>
      <c r="I93" s="2"/>
      <c r="J93" s="2"/>
      <c r="K93" s="2"/>
      <c r="L93" s="2"/>
    </row>
    <row r="94" spans="1:12" x14ac:dyDescent="0.25">
      <c r="A94" s="3">
        <v>2111</v>
      </c>
      <c r="B94" s="2" t="s">
        <v>438</v>
      </c>
      <c r="C94" s="93">
        <v>147225.58999991417</v>
      </c>
      <c r="D94" s="94">
        <v>30452177.139999866</v>
      </c>
      <c r="E94" s="89"/>
      <c r="F94" s="2"/>
      <c r="G94" s="2"/>
      <c r="H94" s="2"/>
      <c r="I94" s="2"/>
      <c r="J94" s="2"/>
      <c r="K94" s="2"/>
      <c r="L94" s="2"/>
    </row>
    <row r="95" spans="1:12" x14ac:dyDescent="0.25">
      <c r="A95" s="3">
        <v>2112</v>
      </c>
      <c r="B95" s="2" t="s">
        <v>439</v>
      </c>
      <c r="C95" s="93">
        <v>1025690.9100000001</v>
      </c>
      <c r="D95" s="94">
        <v>72820717.24999994</v>
      </c>
      <c r="E95" s="89"/>
      <c r="F95" s="2"/>
      <c r="G95" s="2"/>
      <c r="H95" s="2"/>
      <c r="I95" s="2"/>
      <c r="J95" s="2"/>
      <c r="K95" s="2"/>
      <c r="L95" s="2"/>
    </row>
    <row r="96" spans="1:12" x14ac:dyDescent="0.25">
      <c r="A96" s="3">
        <v>2112</v>
      </c>
      <c r="B96" s="2" t="s">
        <v>440</v>
      </c>
      <c r="C96" s="93">
        <v>35983259.340000033</v>
      </c>
      <c r="D96" s="94">
        <v>170898301.15999985</v>
      </c>
      <c r="E96" s="89"/>
      <c r="F96" s="2"/>
      <c r="G96" s="2"/>
      <c r="H96" s="2"/>
      <c r="I96" s="2"/>
      <c r="J96" s="2"/>
      <c r="K96" s="2"/>
      <c r="L96" s="2"/>
    </row>
    <row r="97" spans="1:12" x14ac:dyDescent="0.25">
      <c r="A97" s="3">
        <v>2115</v>
      </c>
      <c r="B97" s="2" t="s">
        <v>441</v>
      </c>
      <c r="C97" s="93">
        <v>189067.03999999166</v>
      </c>
      <c r="D97" s="94">
        <v>39389800.319999978</v>
      </c>
      <c r="E97" s="89"/>
      <c r="F97" s="2"/>
      <c r="G97" s="2"/>
      <c r="H97" s="2"/>
      <c r="I97" s="2"/>
      <c r="J97" s="2"/>
      <c r="K97" s="2"/>
      <c r="L97" s="2"/>
    </row>
    <row r="98" spans="1:12" x14ac:dyDescent="0.25">
      <c r="A98" s="3">
        <v>2114</v>
      </c>
      <c r="B98" s="2" t="s">
        <v>442</v>
      </c>
      <c r="C98" s="93">
        <v>0</v>
      </c>
      <c r="D98" s="94">
        <v>0</v>
      </c>
      <c r="E98" s="89"/>
      <c r="F98" s="2"/>
      <c r="G98" s="2"/>
      <c r="H98" s="2"/>
      <c r="I98" s="2"/>
      <c r="J98" s="2"/>
      <c r="K98" s="2"/>
      <c r="L98" s="2"/>
    </row>
    <row r="99" spans="1:12" x14ac:dyDescent="0.25">
      <c r="A99" s="7">
        <v>5120</v>
      </c>
      <c r="B99" s="10" t="s">
        <v>278</v>
      </c>
      <c r="C99" s="95">
        <f>+C100</f>
        <v>0</v>
      </c>
      <c r="D99" s="95">
        <f>+D100</f>
        <v>0</v>
      </c>
      <c r="E99" s="89"/>
      <c r="F99" s="2"/>
      <c r="G99" s="2"/>
      <c r="H99" s="2"/>
      <c r="I99" s="2"/>
      <c r="J99" s="2"/>
      <c r="K99" s="2"/>
      <c r="L99" s="2"/>
    </row>
    <row r="100" spans="1:12" x14ac:dyDescent="0.25">
      <c r="A100" s="3">
        <v>5120</v>
      </c>
      <c r="B100" s="1" t="s">
        <v>278</v>
      </c>
      <c r="C100" s="93">
        <v>0</v>
      </c>
      <c r="D100" s="93">
        <v>0</v>
      </c>
      <c r="E100" s="89"/>
      <c r="F100" s="2"/>
      <c r="G100" s="2"/>
      <c r="H100" s="2"/>
      <c r="I100" s="2"/>
      <c r="J100" s="2"/>
      <c r="K100" s="2"/>
      <c r="L100" s="2"/>
    </row>
    <row r="101" spans="1:12" x14ac:dyDescent="0.25">
      <c r="A101" s="3"/>
      <c r="B101" s="8" t="s">
        <v>443</v>
      </c>
      <c r="C101" s="95">
        <f>+C102+C124+C134+C106</f>
        <v>0</v>
      </c>
      <c r="D101" s="95">
        <f>+D102+D124+D134</f>
        <v>0</v>
      </c>
      <c r="E101" s="89"/>
      <c r="F101" s="2"/>
      <c r="G101" s="2"/>
      <c r="H101" s="2"/>
      <c r="I101" s="2"/>
      <c r="J101" s="2"/>
      <c r="K101" s="2"/>
      <c r="L101" s="2"/>
    </row>
    <row r="102" spans="1:12" x14ac:dyDescent="0.25">
      <c r="A102" s="7">
        <v>4300</v>
      </c>
      <c r="B102" s="8" t="s">
        <v>111</v>
      </c>
      <c r="C102" s="94">
        <v>0</v>
      </c>
      <c r="D102" s="95">
        <f>+D103+D106+D112+D114+D116</f>
        <v>0</v>
      </c>
      <c r="E102" s="89"/>
      <c r="F102" s="2"/>
      <c r="G102" s="2"/>
      <c r="H102" s="2"/>
      <c r="I102" s="2"/>
      <c r="J102" s="2"/>
      <c r="K102" s="2"/>
      <c r="L102" s="2"/>
    </row>
    <row r="103" spans="1:12" s="42" customFormat="1" x14ac:dyDescent="0.25">
      <c r="A103" s="7">
        <v>4310</v>
      </c>
      <c r="B103" s="8" t="s">
        <v>112</v>
      </c>
      <c r="C103" s="95">
        <v>0</v>
      </c>
      <c r="D103" s="95">
        <f>+SUM(D104:D105)</f>
        <v>0</v>
      </c>
      <c r="E103" s="99"/>
      <c r="F103" s="9"/>
      <c r="G103" s="9"/>
      <c r="H103" s="9"/>
      <c r="I103" s="9"/>
      <c r="J103" s="9"/>
      <c r="K103" s="9"/>
      <c r="L103" s="9"/>
    </row>
    <row r="104" spans="1:12" x14ac:dyDescent="0.25">
      <c r="A104" s="3">
        <v>4311</v>
      </c>
      <c r="B104" s="11" t="s">
        <v>113</v>
      </c>
      <c r="C104" s="94">
        <v>0</v>
      </c>
      <c r="D104" s="94">
        <v>0</v>
      </c>
      <c r="E104" s="89"/>
      <c r="F104" s="2"/>
      <c r="G104" s="2"/>
      <c r="H104" s="2"/>
      <c r="I104" s="2"/>
      <c r="J104" s="2"/>
      <c r="K104" s="2"/>
      <c r="L104" s="2"/>
    </row>
    <row r="105" spans="1:12" x14ac:dyDescent="0.25">
      <c r="A105" s="3">
        <v>4319</v>
      </c>
      <c r="B105" s="11" t="s">
        <v>114</v>
      </c>
      <c r="C105" s="94">
        <v>0</v>
      </c>
      <c r="D105" s="94">
        <v>0</v>
      </c>
      <c r="E105" s="89"/>
      <c r="F105" s="2"/>
      <c r="G105" s="2"/>
      <c r="H105" s="2"/>
      <c r="I105" s="2"/>
      <c r="J105" s="2"/>
      <c r="K105" s="2"/>
      <c r="L105" s="2"/>
    </row>
    <row r="106" spans="1:12" x14ac:dyDescent="0.25">
      <c r="A106" s="7">
        <v>4320</v>
      </c>
      <c r="B106" s="8" t="s">
        <v>115</v>
      </c>
      <c r="C106" s="95">
        <f>+SUM(C107:C111)</f>
        <v>0</v>
      </c>
      <c r="D106" s="95">
        <f>+SUM(D107:D111)</f>
        <v>0</v>
      </c>
      <c r="E106" s="89"/>
      <c r="F106" s="2"/>
      <c r="G106" s="2"/>
      <c r="H106" s="2"/>
      <c r="I106" s="2"/>
      <c r="J106" s="2"/>
      <c r="K106" s="2"/>
      <c r="L106" s="2"/>
    </row>
    <row r="107" spans="1:12" x14ac:dyDescent="0.25">
      <c r="A107" s="3">
        <v>4321</v>
      </c>
      <c r="B107" s="11" t="s">
        <v>116</v>
      </c>
      <c r="C107" s="94">
        <v>0</v>
      </c>
      <c r="D107" s="94">
        <v>0</v>
      </c>
      <c r="E107" s="89"/>
      <c r="F107" s="2"/>
      <c r="G107" s="2"/>
      <c r="H107" s="2"/>
      <c r="I107" s="2"/>
      <c r="J107" s="2"/>
      <c r="K107" s="2"/>
      <c r="L107" s="2"/>
    </row>
    <row r="108" spans="1:12" x14ac:dyDescent="0.25">
      <c r="A108" s="3">
        <v>4322</v>
      </c>
      <c r="B108" s="11" t="s">
        <v>117</v>
      </c>
      <c r="C108" s="94">
        <v>0</v>
      </c>
      <c r="D108" s="94">
        <v>0</v>
      </c>
      <c r="E108" s="89"/>
      <c r="F108" s="2"/>
      <c r="G108" s="2"/>
      <c r="H108" s="2"/>
      <c r="I108" s="2"/>
      <c r="J108" s="2"/>
      <c r="K108" s="2"/>
      <c r="L108" s="2"/>
    </row>
    <row r="109" spans="1:12" x14ac:dyDescent="0.25">
      <c r="A109" s="3">
        <v>4323</v>
      </c>
      <c r="B109" s="11" t="s">
        <v>118</v>
      </c>
      <c r="C109" s="94">
        <v>0</v>
      </c>
      <c r="D109" s="94">
        <v>0</v>
      </c>
      <c r="E109" s="89"/>
      <c r="F109" s="2"/>
      <c r="G109" s="2"/>
      <c r="H109" s="2"/>
      <c r="I109" s="2"/>
      <c r="J109" s="2"/>
      <c r="K109" s="2"/>
      <c r="L109" s="2"/>
    </row>
    <row r="110" spans="1:12" x14ac:dyDescent="0.25">
      <c r="A110" s="3">
        <v>4324</v>
      </c>
      <c r="B110" s="11" t="s">
        <v>119</v>
      </c>
      <c r="C110" s="94">
        <v>0</v>
      </c>
      <c r="D110" s="94">
        <v>0</v>
      </c>
      <c r="E110" s="89"/>
      <c r="F110" s="2"/>
      <c r="G110" s="2"/>
      <c r="H110" s="2"/>
      <c r="I110" s="2"/>
      <c r="J110" s="2"/>
      <c r="K110" s="2"/>
      <c r="L110" s="2"/>
    </row>
    <row r="111" spans="1:12" x14ac:dyDescent="0.25">
      <c r="A111" s="3">
        <v>4325</v>
      </c>
      <c r="B111" s="11" t="s">
        <v>120</v>
      </c>
      <c r="C111" s="94">
        <v>0</v>
      </c>
      <c r="D111" s="94">
        <v>0</v>
      </c>
      <c r="E111" s="89"/>
      <c r="F111" s="2"/>
      <c r="G111" s="2"/>
      <c r="H111" s="2"/>
      <c r="I111" s="2"/>
      <c r="J111" s="2"/>
      <c r="K111" s="2"/>
      <c r="L111" s="2"/>
    </row>
    <row r="112" spans="1:12" x14ac:dyDescent="0.25">
      <c r="A112" s="7">
        <v>4330</v>
      </c>
      <c r="B112" s="8" t="s">
        <v>121</v>
      </c>
      <c r="C112" s="94">
        <f>+C113</f>
        <v>0</v>
      </c>
      <c r="D112" s="94">
        <f>+D113</f>
        <v>0</v>
      </c>
      <c r="E112" s="89"/>
      <c r="F112" s="2"/>
      <c r="G112" s="2"/>
      <c r="H112" s="2"/>
      <c r="I112" s="2"/>
      <c r="J112" s="2"/>
      <c r="K112" s="2"/>
      <c r="L112" s="2"/>
    </row>
    <row r="113" spans="1:12" x14ac:dyDescent="0.25">
      <c r="A113" s="3">
        <v>4331</v>
      </c>
      <c r="B113" s="11" t="s">
        <v>121</v>
      </c>
      <c r="C113" s="94">
        <v>0</v>
      </c>
      <c r="D113" s="94">
        <v>0</v>
      </c>
      <c r="E113" s="89"/>
      <c r="F113" s="2"/>
      <c r="G113" s="2"/>
      <c r="H113" s="2"/>
      <c r="I113" s="2"/>
      <c r="J113" s="2"/>
      <c r="K113" s="2"/>
      <c r="L113" s="2"/>
    </row>
    <row r="114" spans="1:12" x14ac:dyDescent="0.25">
      <c r="A114" s="7">
        <v>4340</v>
      </c>
      <c r="B114" s="8" t="s">
        <v>122</v>
      </c>
      <c r="C114" s="95">
        <f>+C115</f>
        <v>0</v>
      </c>
      <c r="D114" s="95">
        <f>+D115</f>
        <v>0</v>
      </c>
      <c r="E114" s="89"/>
      <c r="F114" s="2"/>
      <c r="G114" s="2"/>
      <c r="H114" s="2"/>
      <c r="I114" s="2"/>
      <c r="J114" s="2"/>
      <c r="K114" s="2"/>
      <c r="L114" s="2"/>
    </row>
    <row r="115" spans="1:12" x14ac:dyDescent="0.25">
      <c r="A115" s="3">
        <v>4341</v>
      </c>
      <c r="B115" s="11" t="s">
        <v>122</v>
      </c>
      <c r="C115" s="94">
        <v>0</v>
      </c>
      <c r="D115" s="94">
        <v>0</v>
      </c>
      <c r="E115" s="89"/>
      <c r="F115" s="2"/>
      <c r="G115" s="2"/>
      <c r="H115" s="2"/>
      <c r="I115" s="2"/>
      <c r="J115" s="2"/>
      <c r="K115" s="2"/>
      <c r="L115" s="2"/>
    </row>
    <row r="116" spans="1:12" x14ac:dyDescent="0.25">
      <c r="A116" s="7">
        <v>4390</v>
      </c>
      <c r="B116" s="8" t="s">
        <v>123</v>
      </c>
      <c r="C116" s="95">
        <f>+SUM(C117:C123)</f>
        <v>0</v>
      </c>
      <c r="D116" s="95">
        <f>+SUM(D117:D123)</f>
        <v>0</v>
      </c>
      <c r="E116" s="89"/>
      <c r="F116" s="2"/>
      <c r="G116" s="2"/>
      <c r="H116" s="2"/>
      <c r="I116" s="2"/>
      <c r="J116" s="2"/>
      <c r="K116" s="2"/>
      <c r="L116" s="2"/>
    </row>
    <row r="117" spans="1:12" x14ac:dyDescent="0.25">
      <c r="A117" s="3">
        <v>4392</v>
      </c>
      <c r="B117" s="11" t="s">
        <v>124</v>
      </c>
      <c r="C117" s="94">
        <v>0</v>
      </c>
      <c r="D117" s="94">
        <v>0</v>
      </c>
      <c r="E117" s="89"/>
      <c r="F117" s="2"/>
      <c r="G117" s="2"/>
      <c r="H117" s="2"/>
      <c r="I117" s="2"/>
      <c r="J117" s="2"/>
      <c r="K117" s="2"/>
      <c r="L117" s="2"/>
    </row>
    <row r="118" spans="1:12" x14ac:dyDescent="0.25">
      <c r="A118" s="3">
        <v>4393</v>
      </c>
      <c r="B118" s="11" t="s">
        <v>125</v>
      </c>
      <c r="C118" s="94">
        <v>0</v>
      </c>
      <c r="D118" s="94">
        <v>0</v>
      </c>
      <c r="E118" s="89"/>
      <c r="F118" s="2"/>
      <c r="G118" s="2"/>
      <c r="H118" s="2"/>
      <c r="I118" s="2"/>
      <c r="J118" s="2"/>
      <c r="K118" s="2"/>
      <c r="L118" s="2"/>
    </row>
    <row r="119" spans="1:12" x14ac:dyDescent="0.25">
      <c r="A119" s="3">
        <v>4394</v>
      </c>
      <c r="B119" s="11" t="s">
        <v>126</v>
      </c>
      <c r="C119" s="94">
        <v>0</v>
      </c>
      <c r="D119" s="94">
        <v>0</v>
      </c>
      <c r="E119" s="89"/>
      <c r="F119" s="2"/>
      <c r="G119" s="2"/>
      <c r="H119" s="2"/>
      <c r="I119" s="2"/>
      <c r="J119" s="2"/>
      <c r="K119" s="2"/>
      <c r="L119" s="2"/>
    </row>
    <row r="120" spans="1:12" x14ac:dyDescent="0.25">
      <c r="A120" s="3">
        <v>4395</v>
      </c>
      <c r="B120" s="11" t="s">
        <v>127</v>
      </c>
      <c r="C120" s="94">
        <v>0</v>
      </c>
      <c r="D120" s="94">
        <v>0</v>
      </c>
      <c r="E120" s="89"/>
      <c r="F120" s="2"/>
      <c r="G120" s="2"/>
      <c r="H120" s="2"/>
      <c r="I120" s="2"/>
      <c r="J120" s="2"/>
      <c r="K120" s="2"/>
      <c r="L120" s="2"/>
    </row>
    <row r="121" spans="1:12" x14ac:dyDescent="0.25">
      <c r="A121" s="3">
        <v>4396</v>
      </c>
      <c r="B121" s="11" t="s">
        <v>128</v>
      </c>
      <c r="C121" s="94">
        <v>0</v>
      </c>
      <c r="D121" s="94">
        <v>0</v>
      </c>
      <c r="E121" s="89"/>
      <c r="F121" s="2"/>
      <c r="G121" s="2"/>
      <c r="H121" s="2"/>
      <c r="I121" s="2"/>
      <c r="J121" s="2"/>
      <c r="K121" s="2"/>
      <c r="L121" s="2"/>
    </row>
    <row r="122" spans="1:12" x14ac:dyDescent="0.25">
      <c r="A122" s="3">
        <v>4397</v>
      </c>
      <c r="B122" s="11" t="s">
        <v>129</v>
      </c>
      <c r="C122" s="94">
        <v>0</v>
      </c>
      <c r="D122" s="94">
        <v>0</v>
      </c>
      <c r="E122" s="89"/>
      <c r="F122" s="2"/>
      <c r="G122" s="2"/>
      <c r="H122" s="2"/>
      <c r="I122" s="2"/>
      <c r="J122" s="2"/>
      <c r="K122" s="2"/>
      <c r="L122" s="2"/>
    </row>
    <row r="123" spans="1:12" x14ac:dyDescent="0.25">
      <c r="A123" s="3">
        <v>4399</v>
      </c>
      <c r="B123" s="11" t="s">
        <v>123</v>
      </c>
      <c r="C123" s="94">
        <v>0</v>
      </c>
      <c r="D123" s="94">
        <v>0</v>
      </c>
      <c r="E123" s="89"/>
      <c r="F123" s="2"/>
      <c r="G123" s="2"/>
      <c r="H123" s="2"/>
      <c r="I123" s="2"/>
      <c r="J123" s="2"/>
      <c r="K123" s="2"/>
      <c r="L123" s="2"/>
    </row>
    <row r="124" spans="1:12" x14ac:dyDescent="0.25">
      <c r="A124" s="7">
        <v>1120</v>
      </c>
      <c r="B124" s="10" t="s">
        <v>444</v>
      </c>
      <c r="C124" s="95">
        <f>+SUM(C125:C133)</f>
        <v>0</v>
      </c>
      <c r="D124" s="95">
        <f>+SUM(D125:D133)</f>
        <v>0</v>
      </c>
      <c r="E124" s="89"/>
      <c r="F124" s="2"/>
      <c r="G124" s="2"/>
      <c r="H124" s="2"/>
      <c r="I124" s="2"/>
      <c r="J124" s="2"/>
      <c r="K124" s="2"/>
      <c r="L124" s="2"/>
    </row>
    <row r="125" spans="1:12" x14ac:dyDescent="0.25">
      <c r="A125" s="3">
        <v>1124</v>
      </c>
      <c r="B125" s="1" t="s">
        <v>445</v>
      </c>
      <c r="C125" s="94">
        <v>0</v>
      </c>
      <c r="D125" s="94">
        <v>0</v>
      </c>
      <c r="E125" s="89"/>
      <c r="F125" s="2"/>
      <c r="G125" s="2"/>
      <c r="H125" s="2"/>
      <c r="I125" s="2"/>
      <c r="J125" s="2"/>
      <c r="K125" s="2"/>
      <c r="L125" s="2"/>
    </row>
    <row r="126" spans="1:12" x14ac:dyDescent="0.25">
      <c r="A126" s="3">
        <v>1124</v>
      </c>
      <c r="B126" s="1" t="s">
        <v>446</v>
      </c>
      <c r="C126" s="94">
        <v>0</v>
      </c>
      <c r="D126" s="94">
        <v>0</v>
      </c>
      <c r="E126" s="89"/>
      <c r="F126" s="2"/>
      <c r="G126" s="2"/>
      <c r="H126" s="2"/>
      <c r="I126" s="2"/>
      <c r="J126" s="2"/>
      <c r="K126" s="2"/>
      <c r="L126" s="2"/>
    </row>
    <row r="127" spans="1:12" x14ac:dyDescent="0.25">
      <c r="A127" s="3">
        <v>1124</v>
      </c>
      <c r="B127" s="1" t="s">
        <v>447</v>
      </c>
      <c r="C127" s="94">
        <v>0</v>
      </c>
      <c r="D127" s="94">
        <v>0</v>
      </c>
      <c r="E127" s="89"/>
      <c r="F127" s="2"/>
      <c r="G127" s="2"/>
      <c r="H127" s="2"/>
      <c r="I127" s="2"/>
      <c r="J127" s="2"/>
      <c r="K127" s="2"/>
      <c r="L127" s="2"/>
    </row>
    <row r="128" spans="1:12" x14ac:dyDescent="0.25">
      <c r="A128" s="3">
        <v>1124</v>
      </c>
      <c r="B128" s="1" t="s">
        <v>448</v>
      </c>
      <c r="C128" s="94">
        <v>0</v>
      </c>
      <c r="D128" s="94">
        <v>0</v>
      </c>
      <c r="E128" s="89"/>
      <c r="F128" s="2"/>
      <c r="G128" s="2"/>
      <c r="H128" s="2"/>
      <c r="I128" s="2"/>
      <c r="J128" s="2"/>
      <c r="K128" s="2"/>
      <c r="L128" s="2"/>
    </row>
    <row r="129" spans="1:12" x14ac:dyDescent="0.25">
      <c r="A129" s="3">
        <v>1124</v>
      </c>
      <c r="B129" s="1" t="s">
        <v>449</v>
      </c>
      <c r="C129" s="94">
        <v>0</v>
      </c>
      <c r="D129" s="94">
        <v>0</v>
      </c>
      <c r="E129" s="89"/>
      <c r="F129" s="2"/>
      <c r="G129" s="2"/>
      <c r="H129" s="2"/>
      <c r="I129" s="2"/>
      <c r="J129" s="2"/>
      <c r="K129" s="2"/>
      <c r="L129" s="2"/>
    </row>
    <row r="130" spans="1:12" x14ac:dyDescent="0.25">
      <c r="A130" s="3">
        <v>1124</v>
      </c>
      <c r="B130" s="1" t="s">
        <v>450</v>
      </c>
      <c r="C130" s="94">
        <v>0</v>
      </c>
      <c r="D130" s="94">
        <v>0</v>
      </c>
      <c r="E130" s="89"/>
      <c r="F130" s="2"/>
      <c r="G130" s="2"/>
      <c r="H130" s="2"/>
      <c r="I130" s="2"/>
      <c r="J130" s="2"/>
      <c r="K130" s="2"/>
      <c r="L130" s="2"/>
    </row>
    <row r="131" spans="1:12" x14ac:dyDescent="0.25">
      <c r="A131" s="3">
        <v>1122</v>
      </c>
      <c r="B131" s="1" t="s">
        <v>451</v>
      </c>
      <c r="C131" s="94">
        <v>0</v>
      </c>
      <c r="D131" s="94">
        <v>0</v>
      </c>
      <c r="E131" s="89"/>
      <c r="F131" s="2"/>
      <c r="G131" s="2"/>
      <c r="H131" s="2"/>
      <c r="I131" s="2"/>
      <c r="J131" s="2"/>
      <c r="K131" s="2"/>
      <c r="L131" s="2"/>
    </row>
    <row r="132" spans="1:12" x14ac:dyDescent="0.25">
      <c r="A132" s="3">
        <v>1122</v>
      </c>
      <c r="B132" s="1" t="s">
        <v>452</v>
      </c>
      <c r="C132" s="94">
        <v>0</v>
      </c>
      <c r="D132" s="94">
        <v>0</v>
      </c>
      <c r="E132" s="89"/>
      <c r="F132" s="2"/>
      <c r="G132" s="2"/>
      <c r="H132" s="2"/>
      <c r="I132" s="2"/>
      <c r="J132" s="2"/>
      <c r="K132" s="2"/>
      <c r="L132" s="2"/>
    </row>
    <row r="133" spans="1:12" x14ac:dyDescent="0.25">
      <c r="A133" s="3">
        <v>1122</v>
      </c>
      <c r="B133" s="1" t="s">
        <v>453</v>
      </c>
      <c r="C133" s="94">
        <v>0</v>
      </c>
      <c r="D133" s="94">
        <v>0</v>
      </c>
      <c r="E133" s="89"/>
      <c r="F133" s="2"/>
      <c r="G133" s="2"/>
      <c r="H133" s="2"/>
      <c r="I133" s="2"/>
      <c r="J133" s="2"/>
      <c r="K133" s="2"/>
      <c r="L133" s="2"/>
    </row>
    <row r="134" spans="1:12" x14ac:dyDescent="0.25">
      <c r="A134" s="7">
        <v>5120</v>
      </c>
      <c r="B134" s="10" t="s">
        <v>278</v>
      </c>
      <c r="C134" s="95">
        <f>+C135</f>
        <v>0</v>
      </c>
      <c r="D134" s="95">
        <f>+D135</f>
        <v>0</v>
      </c>
      <c r="E134" s="89"/>
      <c r="F134" s="2"/>
      <c r="G134" s="2"/>
      <c r="H134" s="2"/>
      <c r="I134" s="2"/>
      <c r="J134" s="2"/>
      <c r="K134" s="2"/>
      <c r="L134" s="2"/>
    </row>
    <row r="135" spans="1:12" x14ac:dyDescent="0.25">
      <c r="A135" s="3">
        <v>5120</v>
      </c>
      <c r="B135" s="1" t="s">
        <v>278</v>
      </c>
      <c r="C135" s="94">
        <v>0</v>
      </c>
      <c r="D135" s="94">
        <v>0</v>
      </c>
      <c r="E135" s="89"/>
      <c r="F135" s="2"/>
      <c r="G135" s="2"/>
      <c r="H135" s="2"/>
      <c r="I135" s="2"/>
      <c r="J135" s="2"/>
      <c r="K135" s="2"/>
      <c r="L135" s="2"/>
    </row>
    <row r="136" spans="1:12" x14ac:dyDescent="0.25">
      <c r="A136" s="7">
        <v>4150</v>
      </c>
      <c r="B136" s="10" t="s">
        <v>80</v>
      </c>
      <c r="C136" s="95">
        <f>C137</f>
        <v>0</v>
      </c>
      <c r="D136" s="95">
        <f>D137</f>
        <v>0</v>
      </c>
      <c r="E136" s="89"/>
      <c r="F136" s="2"/>
      <c r="G136" s="2"/>
      <c r="H136" s="2"/>
      <c r="I136" s="2"/>
      <c r="J136" s="2"/>
      <c r="K136" s="2"/>
      <c r="L136" s="2"/>
    </row>
    <row r="137" spans="1:12" x14ac:dyDescent="0.25">
      <c r="A137" s="3">
        <v>4151</v>
      </c>
      <c r="B137" s="1" t="s">
        <v>454</v>
      </c>
      <c r="C137" s="94">
        <v>0</v>
      </c>
      <c r="D137" s="100">
        <v>0</v>
      </c>
      <c r="E137" s="89"/>
      <c r="F137" s="2"/>
      <c r="G137" s="2"/>
      <c r="H137" s="2"/>
      <c r="I137" s="2"/>
      <c r="J137" s="2"/>
      <c r="K137" s="2"/>
      <c r="L137" s="2"/>
    </row>
    <row r="138" spans="1:12" x14ac:dyDescent="0.25">
      <c r="A138" s="3"/>
      <c r="B138" s="12" t="s">
        <v>455</v>
      </c>
      <c r="C138" s="95">
        <f>C48+C49-C101</f>
        <v>1295039386.5699997</v>
      </c>
      <c r="D138" s="98">
        <f t="shared" ref="D138" si="1">D48+D49-D101</f>
        <v>898876332.38999844</v>
      </c>
      <c r="E138" s="101"/>
    </row>
    <row r="139" spans="1:12" x14ac:dyDescent="0.25">
      <c r="A139" s="2"/>
      <c r="B139" s="2"/>
      <c r="C139" s="2"/>
      <c r="D139" s="2"/>
      <c r="E139" s="101"/>
    </row>
    <row r="140" spans="1:12" x14ac:dyDescent="0.25">
      <c r="A140" s="2" t="s">
        <v>515</v>
      </c>
      <c r="B140" s="2"/>
      <c r="C140" s="2"/>
      <c r="D140" s="2"/>
      <c r="E140" s="101"/>
    </row>
    <row r="141" spans="1:12" ht="15" customHeight="1" x14ac:dyDescent="0.25">
      <c r="C141" s="102"/>
      <c r="D141" s="102"/>
      <c r="E141" s="101"/>
    </row>
    <row r="142" spans="1:12" ht="15" customHeight="1" x14ac:dyDescent="0.25">
      <c r="C142" s="62"/>
      <c r="D142" s="62"/>
      <c r="E142" s="101"/>
    </row>
    <row r="143" spans="1:12" ht="15" customHeight="1" x14ac:dyDescent="0.25">
      <c r="C143" s="62"/>
    </row>
  </sheetData>
  <mergeCells count="4">
    <mergeCell ref="A1:D1"/>
    <mergeCell ref="A2:D2"/>
    <mergeCell ref="A3:D3"/>
    <mergeCell ref="A4:D4"/>
  </mergeCells>
  <printOptions horizontalCentered="1"/>
  <pageMargins left="0.70866141732283472" right="0.70866141732283472" top="0.74803149606299213" bottom="0.74803149606299213" header="0" footer="0"/>
  <pageSetup paperSize="9" scale="68" fitToHeight="2" orientation="portrait" r:id="rId1"/>
  <rowBreaks count="1" manualBreakCount="1">
    <brk id="80" max="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3"/>
  <sheetViews>
    <sheetView showGridLines="0" workbookViewId="0">
      <selection activeCell="C18" sqref="C18"/>
    </sheetView>
  </sheetViews>
  <sheetFormatPr baseColWidth="10" defaultColWidth="14.42578125" defaultRowHeight="15" customHeight="1" x14ac:dyDescent="0.25"/>
  <cols>
    <col min="1" max="1" width="4" customWidth="1"/>
    <col min="2" max="2" width="72.140625" customWidth="1"/>
    <col min="3" max="3" width="29.85546875" customWidth="1"/>
    <col min="4" max="26" width="11.42578125" customWidth="1"/>
  </cols>
  <sheetData>
    <row r="1" spans="1:3" ht="11.25" customHeight="1" x14ac:dyDescent="0.25">
      <c r="A1" s="163" t="str">
        <f>ESF!A1</f>
        <v>Municipio de Chihuahua</v>
      </c>
      <c r="B1" s="176"/>
      <c r="C1" s="177"/>
    </row>
    <row r="2" spans="1:3" ht="11.25" customHeight="1" x14ac:dyDescent="0.25">
      <c r="A2" s="166" t="s">
        <v>456</v>
      </c>
      <c r="B2" s="178"/>
      <c r="C2" s="179"/>
    </row>
    <row r="3" spans="1:3" ht="11.25" customHeight="1" x14ac:dyDescent="0.25">
      <c r="A3" s="166" t="str">
        <f>ESF!A3</f>
        <v>Del 01 de enero al 31 de Marzo de 2026</v>
      </c>
      <c r="B3" s="178"/>
      <c r="C3" s="179"/>
    </row>
    <row r="4" spans="1:3" ht="18.75" customHeight="1" x14ac:dyDescent="0.25">
      <c r="A4" s="180" t="s">
        <v>457</v>
      </c>
      <c r="B4" s="181"/>
      <c r="C4" s="182"/>
    </row>
    <row r="5" spans="1:3" ht="9.75" customHeight="1" x14ac:dyDescent="0.25">
      <c r="A5" s="183" t="s">
        <v>458</v>
      </c>
      <c r="B5" s="184"/>
      <c r="C5" s="129">
        <v>2026</v>
      </c>
    </row>
    <row r="6" spans="1:3" x14ac:dyDescent="0.25">
      <c r="A6" s="13" t="s">
        <v>459</v>
      </c>
      <c r="B6" s="13"/>
      <c r="C6" s="63">
        <v>3094229340.2999997</v>
      </c>
    </row>
    <row r="7" spans="1:3" x14ac:dyDescent="0.25">
      <c r="A7" s="1"/>
      <c r="B7" s="14"/>
      <c r="C7" s="44"/>
    </row>
    <row r="8" spans="1:3" x14ac:dyDescent="0.25">
      <c r="A8" s="30" t="s">
        <v>460</v>
      </c>
      <c r="B8" s="30"/>
      <c r="C8" s="107">
        <f>SUM(C9:C14)</f>
        <v>0</v>
      </c>
    </row>
    <row r="9" spans="1:3" x14ac:dyDescent="0.25">
      <c r="A9" s="31" t="s">
        <v>461</v>
      </c>
      <c r="B9" s="15" t="s">
        <v>112</v>
      </c>
      <c r="C9" s="108">
        <v>0</v>
      </c>
    </row>
    <row r="10" spans="1:3" x14ac:dyDescent="0.25">
      <c r="A10" s="32" t="s">
        <v>462</v>
      </c>
      <c r="B10" s="16" t="s">
        <v>463</v>
      </c>
      <c r="C10" s="108">
        <v>0</v>
      </c>
    </row>
    <row r="11" spans="1:3" x14ac:dyDescent="0.25">
      <c r="A11" s="32" t="s">
        <v>464</v>
      </c>
      <c r="B11" s="16" t="s">
        <v>121</v>
      </c>
      <c r="C11" s="108">
        <v>0</v>
      </c>
    </row>
    <row r="12" spans="1:3" x14ac:dyDescent="0.25">
      <c r="A12" s="32" t="s">
        <v>465</v>
      </c>
      <c r="B12" s="16" t="s">
        <v>122</v>
      </c>
      <c r="C12" s="108">
        <v>0</v>
      </c>
    </row>
    <row r="13" spans="1:3" x14ac:dyDescent="0.25">
      <c r="A13" s="32" t="s">
        <v>466</v>
      </c>
      <c r="B13" s="16" t="s">
        <v>123</v>
      </c>
      <c r="C13" s="108">
        <v>0</v>
      </c>
    </row>
    <row r="14" spans="1:3" x14ac:dyDescent="0.25">
      <c r="A14" s="33" t="s">
        <v>467</v>
      </c>
      <c r="B14" s="17" t="s">
        <v>468</v>
      </c>
      <c r="C14" s="108">
        <v>0</v>
      </c>
    </row>
    <row r="15" spans="1:3" x14ac:dyDescent="0.25">
      <c r="A15" s="1"/>
      <c r="B15" s="18"/>
      <c r="C15" s="109"/>
    </row>
    <row r="16" spans="1:3" x14ac:dyDescent="0.25">
      <c r="A16" s="30" t="s">
        <v>469</v>
      </c>
      <c r="B16" s="14"/>
      <c r="C16" s="107">
        <f>SUM(C17:C19)</f>
        <v>190000000</v>
      </c>
    </row>
    <row r="17" spans="1:3" x14ac:dyDescent="0.25">
      <c r="A17" s="34">
        <v>3.1</v>
      </c>
      <c r="B17" s="16" t="s">
        <v>470</v>
      </c>
      <c r="C17" s="108">
        <v>0</v>
      </c>
    </row>
    <row r="18" spans="1:3" x14ac:dyDescent="0.25">
      <c r="A18" s="35">
        <v>3.2</v>
      </c>
      <c r="B18" s="16" t="s">
        <v>471</v>
      </c>
      <c r="C18" s="108">
        <v>190000000</v>
      </c>
    </row>
    <row r="19" spans="1:3" x14ac:dyDescent="0.25">
      <c r="A19" s="35">
        <v>3.3</v>
      </c>
      <c r="B19" s="17" t="s">
        <v>472</v>
      </c>
      <c r="C19" s="110">
        <v>0</v>
      </c>
    </row>
    <row r="20" spans="1:3" x14ac:dyDescent="0.25">
      <c r="A20" s="1"/>
      <c r="B20" s="17"/>
      <c r="C20" s="45"/>
    </row>
    <row r="21" spans="1:3" x14ac:dyDescent="0.25">
      <c r="A21" s="19" t="s">
        <v>473</v>
      </c>
      <c r="B21" s="19"/>
      <c r="C21" s="43">
        <f>C6+C8-C16</f>
        <v>2904229340.2999997</v>
      </c>
    </row>
    <row r="22" spans="1:3" x14ac:dyDescent="0.25">
      <c r="A22" s="1"/>
      <c r="B22" s="1"/>
      <c r="C22" s="1"/>
    </row>
    <row r="23" spans="1:3" x14ac:dyDescent="0.25">
      <c r="A23" s="1" t="s">
        <v>515</v>
      </c>
      <c r="B23" s="2"/>
      <c r="C23" s="1"/>
    </row>
  </sheetData>
  <mergeCells count="5">
    <mergeCell ref="A1:C1"/>
    <mergeCell ref="A2:C2"/>
    <mergeCell ref="A3:C3"/>
    <mergeCell ref="A4:C4"/>
    <mergeCell ref="A5:B5"/>
  </mergeCells>
  <printOptions horizontalCentered="1"/>
  <pageMargins left="0.70866141732283472" right="0.70866141732283472" top="0.74803149606299213" bottom="0.74803149606299213" header="0" footer="0"/>
  <pageSetup scale="8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42"/>
  <sheetViews>
    <sheetView showGridLines="0" tabSelected="1" workbookViewId="0">
      <selection activeCell="C6" sqref="C6"/>
    </sheetView>
  </sheetViews>
  <sheetFormatPr baseColWidth="10" defaultColWidth="14.42578125" defaultRowHeight="15" customHeight="1" x14ac:dyDescent="0.25"/>
  <cols>
    <col min="1" max="1" width="3.85546875" customWidth="1"/>
    <col min="2" max="2" width="73.7109375" customWidth="1"/>
    <col min="3" max="3" width="28.85546875" customWidth="1"/>
    <col min="4" max="22" width="11.42578125" customWidth="1"/>
  </cols>
  <sheetData>
    <row r="1" spans="1:3" ht="11.25" customHeight="1" x14ac:dyDescent="0.25">
      <c r="A1" s="185" t="str">
        <f>ESF!A1</f>
        <v>Municipio de Chihuahua</v>
      </c>
      <c r="B1" s="176"/>
      <c r="C1" s="177"/>
    </row>
    <row r="2" spans="1:3" ht="11.25" customHeight="1" x14ac:dyDescent="0.25">
      <c r="A2" s="186" t="s">
        <v>474</v>
      </c>
      <c r="B2" s="178"/>
      <c r="C2" s="179"/>
    </row>
    <row r="3" spans="1:3" ht="11.25" customHeight="1" x14ac:dyDescent="0.25">
      <c r="A3" s="186" t="str">
        <f>ESF!A3</f>
        <v>Del 01 de enero al 31 de Marzo de 2026</v>
      </c>
      <c r="B3" s="178"/>
      <c r="C3" s="179"/>
    </row>
    <row r="4" spans="1:3" ht="15.75" customHeight="1" x14ac:dyDescent="0.25">
      <c r="A4" s="180" t="s">
        <v>457</v>
      </c>
      <c r="B4" s="181"/>
      <c r="C4" s="182"/>
    </row>
    <row r="5" spans="1:3" ht="11.25" customHeight="1" x14ac:dyDescent="0.25">
      <c r="A5" s="183" t="s">
        <v>458</v>
      </c>
      <c r="B5" s="184"/>
      <c r="C5" s="129">
        <v>2026</v>
      </c>
    </row>
    <row r="6" spans="1:3" x14ac:dyDescent="0.25">
      <c r="A6" s="36" t="s">
        <v>475</v>
      </c>
      <c r="B6" s="13"/>
      <c r="C6" s="63">
        <v>1814588817.1699998</v>
      </c>
    </row>
    <row r="7" spans="1:3" x14ac:dyDescent="0.25">
      <c r="A7" s="20"/>
      <c r="B7" s="14"/>
      <c r="C7" s="79"/>
    </row>
    <row r="8" spans="1:3" x14ac:dyDescent="0.25">
      <c r="A8" s="30" t="s">
        <v>476</v>
      </c>
      <c r="B8" s="21"/>
      <c r="C8" s="80">
        <f>SUM(C9:C29)</f>
        <v>162934197.38</v>
      </c>
    </row>
    <row r="9" spans="1:3" x14ac:dyDescent="0.25">
      <c r="A9" s="37">
        <v>2.1</v>
      </c>
      <c r="B9" s="22" t="s">
        <v>141</v>
      </c>
      <c r="C9" s="124">
        <v>0</v>
      </c>
    </row>
    <row r="10" spans="1:3" x14ac:dyDescent="0.25">
      <c r="A10" s="37">
        <v>2.2000000000000002</v>
      </c>
      <c r="B10" s="22" t="s">
        <v>138</v>
      </c>
      <c r="C10" s="124">
        <v>0</v>
      </c>
    </row>
    <row r="11" spans="1:3" x14ac:dyDescent="0.25">
      <c r="A11" s="38">
        <v>2.2999999999999998</v>
      </c>
      <c r="B11" s="23" t="s">
        <v>302</v>
      </c>
      <c r="C11" s="124">
        <v>144223.78</v>
      </c>
    </row>
    <row r="12" spans="1:3" x14ac:dyDescent="0.25">
      <c r="A12" s="38">
        <v>2.4</v>
      </c>
      <c r="B12" s="23" t="s">
        <v>303</v>
      </c>
      <c r="C12" s="124">
        <v>0</v>
      </c>
    </row>
    <row r="13" spans="1:3" x14ac:dyDescent="0.25">
      <c r="A13" s="38">
        <v>2.5</v>
      </c>
      <c r="B13" s="23" t="s">
        <v>304</v>
      </c>
      <c r="C13" s="124">
        <v>0</v>
      </c>
    </row>
    <row r="14" spans="1:3" x14ac:dyDescent="0.25">
      <c r="A14" s="38">
        <v>2.6</v>
      </c>
      <c r="B14" s="23" t="s">
        <v>305</v>
      </c>
      <c r="C14" s="124">
        <v>0</v>
      </c>
    </row>
    <row r="15" spans="1:3" x14ac:dyDescent="0.25">
      <c r="A15" s="38">
        <v>2.7</v>
      </c>
      <c r="B15" s="23" t="s">
        <v>306</v>
      </c>
      <c r="C15" s="124">
        <v>0</v>
      </c>
    </row>
    <row r="16" spans="1:3" x14ac:dyDescent="0.25">
      <c r="A16" s="38">
        <v>2.8</v>
      </c>
      <c r="B16" s="23" t="s">
        <v>307</v>
      </c>
      <c r="C16" s="124">
        <v>36927.22</v>
      </c>
    </row>
    <row r="17" spans="1:3" x14ac:dyDescent="0.25">
      <c r="A17" s="38">
        <v>2.9</v>
      </c>
      <c r="B17" s="23" t="s">
        <v>309</v>
      </c>
      <c r="C17" s="124">
        <v>0</v>
      </c>
    </row>
    <row r="18" spans="1:3" x14ac:dyDescent="0.25">
      <c r="A18" s="38" t="s">
        <v>477</v>
      </c>
      <c r="B18" s="23" t="s">
        <v>478</v>
      </c>
      <c r="C18" s="124">
        <v>0</v>
      </c>
    </row>
    <row r="19" spans="1:3" x14ac:dyDescent="0.25">
      <c r="A19" s="38" t="s">
        <v>479</v>
      </c>
      <c r="B19" s="23" t="s">
        <v>315</v>
      </c>
      <c r="C19" s="124">
        <v>0</v>
      </c>
    </row>
    <row r="20" spans="1:3" x14ac:dyDescent="0.25">
      <c r="A20" s="38" t="s">
        <v>480</v>
      </c>
      <c r="B20" s="23" t="s">
        <v>481</v>
      </c>
      <c r="C20" s="124">
        <v>114445501.12</v>
      </c>
    </row>
    <row r="21" spans="1:3" x14ac:dyDescent="0.25">
      <c r="A21" s="38" t="s">
        <v>482</v>
      </c>
      <c r="B21" s="23" t="s">
        <v>483</v>
      </c>
      <c r="C21" s="124">
        <v>2336292.14</v>
      </c>
    </row>
    <row r="22" spans="1:3" x14ac:dyDescent="0.25">
      <c r="A22" s="38" t="s">
        <v>484</v>
      </c>
      <c r="B22" s="23" t="s">
        <v>485</v>
      </c>
      <c r="C22" s="124">
        <v>0</v>
      </c>
    </row>
    <row r="23" spans="1:3" x14ac:dyDescent="0.25">
      <c r="A23" s="38" t="s">
        <v>486</v>
      </c>
      <c r="B23" s="23" t="s">
        <v>487</v>
      </c>
      <c r="C23" s="124">
        <v>0</v>
      </c>
    </row>
    <row r="24" spans="1:3" x14ac:dyDescent="0.25">
      <c r="A24" s="38" t="s">
        <v>488</v>
      </c>
      <c r="B24" s="23" t="s">
        <v>489</v>
      </c>
      <c r="C24" s="124">
        <v>0</v>
      </c>
    </row>
    <row r="25" spans="1:3" x14ac:dyDescent="0.25">
      <c r="A25" s="38" t="s">
        <v>490</v>
      </c>
      <c r="B25" s="23" t="s">
        <v>491</v>
      </c>
      <c r="C25" s="124">
        <v>0</v>
      </c>
    </row>
    <row r="26" spans="1:3" x14ac:dyDescent="0.25">
      <c r="A26" s="38" t="s">
        <v>492</v>
      </c>
      <c r="B26" s="23" t="s">
        <v>493</v>
      </c>
      <c r="C26" s="124">
        <v>0</v>
      </c>
    </row>
    <row r="27" spans="1:3" x14ac:dyDescent="0.25">
      <c r="A27" s="38" t="s">
        <v>494</v>
      </c>
      <c r="B27" s="23" t="s">
        <v>495</v>
      </c>
      <c r="C27" s="124">
        <v>45971253.119999997</v>
      </c>
    </row>
    <row r="28" spans="1:3" x14ac:dyDescent="0.25">
      <c r="A28" s="38" t="s">
        <v>496</v>
      </c>
      <c r="B28" s="23" t="s">
        <v>497</v>
      </c>
      <c r="C28" s="124">
        <v>0</v>
      </c>
    </row>
    <row r="29" spans="1:3" x14ac:dyDescent="0.25">
      <c r="A29" s="38" t="s">
        <v>498</v>
      </c>
      <c r="B29" s="22" t="s">
        <v>499</v>
      </c>
      <c r="C29" s="124">
        <v>0</v>
      </c>
    </row>
    <row r="30" spans="1:3" x14ac:dyDescent="0.25">
      <c r="A30" s="20"/>
      <c r="B30" s="24"/>
      <c r="C30" s="125"/>
    </row>
    <row r="31" spans="1:3" x14ac:dyDescent="0.25">
      <c r="A31" s="39" t="s">
        <v>500</v>
      </c>
      <c r="B31" s="25"/>
      <c r="C31" s="126">
        <f>SUM(C32:C38)</f>
        <v>19995584.379999999</v>
      </c>
    </row>
    <row r="32" spans="1:3" x14ac:dyDescent="0.25">
      <c r="A32" s="38" t="s">
        <v>501</v>
      </c>
      <c r="B32" s="23" t="s">
        <v>210</v>
      </c>
      <c r="C32" s="124">
        <v>19995584.379999999</v>
      </c>
    </row>
    <row r="33" spans="1:3" x14ac:dyDescent="0.25">
      <c r="A33" s="38" t="s">
        <v>502</v>
      </c>
      <c r="B33" s="23" t="s">
        <v>219</v>
      </c>
      <c r="C33" s="124">
        <v>0</v>
      </c>
    </row>
    <row r="34" spans="1:3" x14ac:dyDescent="0.25">
      <c r="A34" s="38" t="s">
        <v>503</v>
      </c>
      <c r="B34" s="23" t="s">
        <v>222</v>
      </c>
      <c r="C34" s="124">
        <v>0</v>
      </c>
    </row>
    <row r="35" spans="1:3" x14ac:dyDescent="0.25">
      <c r="A35" s="38" t="s">
        <v>504</v>
      </c>
      <c r="B35" s="23" t="s">
        <v>228</v>
      </c>
      <c r="C35" s="124">
        <v>0</v>
      </c>
    </row>
    <row r="36" spans="1:3" x14ac:dyDescent="0.25">
      <c r="A36" s="38" t="s">
        <v>505</v>
      </c>
      <c r="B36" s="23" t="s">
        <v>238</v>
      </c>
      <c r="C36" s="124">
        <v>0</v>
      </c>
    </row>
    <row r="37" spans="1:3" x14ac:dyDescent="0.25">
      <c r="A37" s="38" t="s">
        <v>506</v>
      </c>
      <c r="B37" s="23" t="s">
        <v>507</v>
      </c>
      <c r="C37" s="124">
        <v>0</v>
      </c>
    </row>
    <row r="38" spans="1:3" x14ac:dyDescent="0.25">
      <c r="A38" s="38" t="s">
        <v>508</v>
      </c>
      <c r="B38" s="22" t="s">
        <v>509</v>
      </c>
      <c r="C38" s="124">
        <v>0</v>
      </c>
    </row>
    <row r="39" spans="1:3" x14ac:dyDescent="0.25">
      <c r="A39" s="20"/>
      <c r="B39" s="26"/>
      <c r="C39" s="81"/>
    </row>
    <row r="40" spans="1:3" x14ac:dyDescent="0.25">
      <c r="A40" s="27" t="s">
        <v>510</v>
      </c>
      <c r="B40" s="13"/>
      <c r="C40" s="82">
        <f>C6-C8+C31</f>
        <v>1671650204.1700001</v>
      </c>
    </row>
    <row r="41" spans="1:3" ht="9.75" customHeight="1" x14ac:dyDescent="0.25">
      <c r="A41" s="1"/>
      <c r="B41" s="1"/>
      <c r="C41" s="1"/>
    </row>
    <row r="42" spans="1:3" ht="9.75" customHeight="1" x14ac:dyDescent="0.25">
      <c r="A42" s="2" t="s">
        <v>515</v>
      </c>
      <c r="B42" s="2"/>
      <c r="C42" s="1"/>
    </row>
  </sheetData>
  <mergeCells count="5">
    <mergeCell ref="A1:C1"/>
    <mergeCell ref="A2:C2"/>
    <mergeCell ref="A3:C3"/>
    <mergeCell ref="A4:C4"/>
    <mergeCell ref="A5:B5"/>
  </mergeCells>
  <printOptions horizontalCentered="1"/>
  <pageMargins left="0.70866141732283472" right="0.70866141732283472" top="0.74803149606299213" bottom="0.74803149606299213" header="0" footer="0"/>
  <pageSetup scale="8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14" ma:contentTypeDescription="Create a new document." ma:contentTypeScope="" ma:versionID="334c30ccaa37ee17f3b35e11f50f953a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932e9322cee6b56ea5e4adf19e706b17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A3C39C-9B78-4577-9510-B2AE35485E96}">
  <ds:schemaRefs>
    <ds:schemaRef ds:uri="http://purl.org/dc/dcmitype/"/>
    <ds:schemaRef ds:uri="http://schemas.openxmlformats.org/package/2006/metadata/core-properties"/>
    <ds:schemaRef ds:uri="http://purl.org/dc/terms/"/>
    <ds:schemaRef ds:uri="b8eb894d-f5b0-4dcc-aa34-7efddf002af0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26d8f230-04a8-4572-bcc9-eacbdb4f2af7"/>
  </ds:schemaRefs>
</ds:datastoreItem>
</file>

<file path=customXml/itemProps2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50DFDB-375C-44B3-B771-1AC6AF2183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Notas a los Edos Financieros</vt:lpstr>
      <vt:lpstr>EA</vt:lpstr>
      <vt:lpstr>ESF</vt:lpstr>
      <vt:lpstr>EVHP</vt:lpstr>
      <vt:lpstr>EFE</vt:lpstr>
      <vt:lpstr>Conciliacion_Ig</vt:lpstr>
      <vt:lpstr>Conciliacion_Eg</vt:lpstr>
      <vt:lpstr>EFE!Área_de_impresión</vt:lpstr>
      <vt:lpstr>ESF!Área_de_impresión</vt:lpstr>
      <vt:lpstr>'Notas a los Edos Financieros'!Área_de_impresión</vt:lpstr>
      <vt:lpstr>EA!Títulos_a_imprimir</vt:lpstr>
      <vt:lpstr>EFE!Títulos_a_imprimir</vt:lpstr>
      <vt:lpstr>ESF!Títulos_a_imprimir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Edmundo Contreras Veloz</dc:creator>
  <cp:keywords/>
  <dc:description/>
  <cp:lastModifiedBy>Tesorería  Control Financiero</cp:lastModifiedBy>
  <cp:revision/>
  <cp:lastPrinted>2026-01-28T21:15:43Z</cp:lastPrinted>
  <dcterms:created xsi:type="dcterms:W3CDTF">2024-07-17T18:53:12Z</dcterms:created>
  <dcterms:modified xsi:type="dcterms:W3CDTF">2026-04-16T17:32:50Z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